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845" activeTab="0"/>
  </bookViews>
  <sheets>
    <sheet name="табл 1" sheetId="1" r:id="rId1"/>
    <sheet name="табл 2" sheetId="2" r:id="rId2"/>
    <sheet name="табл 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xlnm.Print_Titles" localSheetId="0">'табл 1'!$A:$B</definedName>
    <definedName name="_xlnm.Print_Area" localSheetId="0">'табл 1'!$A$1:$AB$21</definedName>
  </definedNames>
  <calcPr fullCalcOnLoad="1"/>
</workbook>
</file>

<file path=xl/sharedStrings.xml><?xml version="1.0" encoding="utf-8"?>
<sst xmlns="http://schemas.openxmlformats.org/spreadsheetml/2006/main" count="115" uniqueCount="45">
  <si>
    <t>Надходження справ і матеріалів до місцевих загальних судів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</si>
  <si>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</si>
  <si>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</si>
  <si>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</si>
  <si>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</si>
  <si>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</si>
  <si>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</si>
  <si>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</si>
  <si>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</si>
  <si>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</si>
  <si>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</si>
  <si>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%</t>
  </si>
  <si>
    <t>Усього</t>
  </si>
  <si>
    <t>у тому числі справ</t>
  </si>
  <si>
    <t>А</t>
  </si>
  <si>
    <t>Б</t>
  </si>
  <si>
    <t>Таблиця 1</t>
  </si>
  <si>
    <t>Таблиця 1 (продовження)</t>
  </si>
  <si>
    <t>Берегівський районний суд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</si>
  <si>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</si>
  <si>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</si>
  <si>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</si>
  <si>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</si>
  <si>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</si>
  <si>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</si>
  <si>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</si>
  <si>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</si>
  <si>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</si>
  <si>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</si>
  <si>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</si>
  <si>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</si>
  <si>
    <t>Таблиця 2</t>
  </si>
  <si>
    <t>Таблиця 2 (продовження)</t>
  </si>
  <si>
    <t>Навантаження на одного суддю місцевого загального суду</t>
  </si>
  <si>
    <t>Суд</t>
  </si>
  <si>
    <t>Середньомісячне надходження справ і матеріалів на одного суддю місцевого загального суду</t>
  </si>
  <si>
    <t>Кількість суддів за штатом</t>
  </si>
  <si>
    <t>Динаміка</t>
  </si>
  <si>
    <t>Таблиця 3</t>
  </si>
  <si>
    <t>Назва суду місцевого загального суду</t>
  </si>
  <si>
    <t>Штатна чисельність суддів</t>
  </si>
  <si>
    <t>Фактична чисельність суддів</t>
  </si>
  <si>
    <t>Воловецький  районний суд</t>
  </si>
  <si>
    <t>Закарпатська область</t>
  </si>
  <si>
    <t>Усього: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</si>
</sst>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1"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4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1" fontId="2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22" borderId="10" xfId="0" applyFont="1" applyFill="1" applyBorder="1" applyAlignment="1" applyProtection="1">
      <alignment horizontal="center" vertical="top" wrapText="1"/>
      <protection hidden="1"/>
    </xf>
    <xf numFmtId="2" fontId="1" fillId="22" borderId="10" xfId="0" applyNumberFormat="1" applyFont="1" applyFill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0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24" borderId="10" xfId="0" applyNumberFormat="1" applyFont="1" applyFill="1" applyBorder="1" applyAlignment="1" applyProtection="1">
      <alignment horizontal="center" vertical="center"/>
      <protection hidden="1"/>
    </xf>
    <xf numFmtId="2" fontId="1" fillId="22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" fillId="8" borderId="10" xfId="0" applyFont="1" applyFill="1" applyBorder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>
      <alignment/>
    </xf>
    <xf numFmtId="1" fontId="6" fillId="25" borderId="10" xfId="0" applyNumberFormat="1" applyFont="1" applyFill="1" applyBorder="1" applyAlignment="1" applyProtection="1">
      <alignment horizontal="center" vertical="center"/>
      <protection hidden="1"/>
    </xf>
    <xf numFmtId="0" fontId="6" fillId="25" borderId="10" xfId="0" applyFont="1" applyFill="1" applyBorder="1" applyAlignment="1" applyProtection="1">
      <alignment horizontal="right"/>
      <protection hidden="1"/>
    </xf>
    <xf numFmtId="0" fontId="6" fillId="8" borderId="10" xfId="0" applyFont="1" applyFill="1" applyBorder="1" applyAlignment="1" applyProtection="1">
      <alignment horizontal="center" vertical="center"/>
      <protection hidden="1"/>
    </xf>
    <xf numFmtId="2" fontId="6" fillId="8" borderId="10" xfId="0" applyNumberFormat="1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horizontal="right"/>
      <protection hidden="1"/>
    </xf>
    <xf numFmtId="2" fontId="6" fillId="8" borderId="10" xfId="0" applyNumberFormat="1" applyFont="1" applyFill="1" applyBorder="1" applyAlignment="1" applyProtection="1">
      <alignment horizontal="right" vertical="center"/>
      <protection hidden="1"/>
    </xf>
    <xf numFmtId="2" fontId="6" fillId="22" borderId="10" xfId="0" applyNumberFormat="1" applyFont="1" applyFill="1" applyBorder="1" applyAlignment="1" applyProtection="1">
      <alignment horizontal="right" vertical="center"/>
      <protection hidden="1"/>
    </xf>
    <xf numFmtId="1" fontId="6" fillId="25" borderId="10" xfId="0" applyNumberFormat="1" applyFont="1" applyFill="1" applyBorder="1" applyAlignment="1" applyProtection="1">
      <alignment horizontal="right" vertical="center"/>
      <protection hidden="1"/>
    </xf>
    <xf numFmtId="2" fontId="6" fillId="22" borderId="10" xfId="0" applyNumberFormat="1" applyFont="1" applyFill="1" applyBorder="1" applyAlignment="1" applyProtection="1">
      <alignment horizontal="right"/>
      <protection hidden="1"/>
    </xf>
    <xf numFmtId="0" fontId="7" fillId="22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center" wrapText="1"/>
      <protection hidden="1"/>
    </xf>
    <xf numFmtId="0" fontId="8" fillId="22" borderId="13" xfId="0" applyFont="1" applyFill="1" applyBorder="1" applyAlignment="1" applyProtection="1">
      <alignment horizontal="center" vertical="center" wrapText="1"/>
      <protection hidden="1"/>
    </xf>
    <xf numFmtId="0" fontId="8" fillId="22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 vertical="center" wrapText="1"/>
      <protection hidden="1"/>
    </xf>
    <xf numFmtId="0" fontId="6" fillId="24" borderId="10" xfId="0" applyFont="1" applyFill="1" applyBorder="1" applyAlignment="1" applyProtection="1">
      <alignment horizontal="center" vertical="top" wrapText="1"/>
      <protection hidden="1"/>
    </xf>
    <xf numFmtId="0" fontId="4" fillId="24" borderId="10" xfId="0" applyFont="1" applyFill="1" applyBorder="1" applyAlignment="1" applyProtection="1">
      <alignment horizontal="center" vertical="center" textRotation="90" wrapText="1"/>
      <protection hidden="1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6" fillId="24" borderId="15" xfId="0" applyFont="1" applyFill="1" applyBorder="1" applyAlignment="1" applyProtection="1">
      <alignment horizontal="center" vertical="center" wrapText="1"/>
      <protection hidden="1"/>
    </xf>
    <xf numFmtId="0" fontId="6" fillId="24" borderId="16" xfId="0" applyFont="1" applyFill="1" applyBorder="1" applyAlignment="1" applyProtection="1">
      <alignment horizontal="center" vertical="center" wrapText="1"/>
      <protection hidden="1"/>
    </xf>
    <xf numFmtId="0" fontId="6" fillId="24" borderId="17" xfId="0" applyFont="1" applyFill="1" applyBorder="1" applyAlignment="1" applyProtection="1">
      <alignment horizontal="center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 textRotation="90" wrapText="1"/>
      <protection hidden="1"/>
    </xf>
    <xf numFmtId="0" fontId="4" fillId="24" borderId="18" xfId="0" applyFont="1" applyFill="1" applyBorder="1" applyAlignment="1" applyProtection="1">
      <alignment horizontal="center" vertical="center" textRotation="90" wrapText="1"/>
      <protection hidden="1"/>
    </xf>
    <xf numFmtId="0" fontId="4" fillId="24" borderId="14" xfId="0" applyFont="1" applyFill="1" applyBorder="1" applyAlignment="1" applyProtection="1">
      <alignment horizontal="center" vertical="center" textRotation="90" wrapText="1"/>
      <protection hidden="1"/>
    </xf>
    <xf numFmtId="0" fontId="5" fillId="24" borderId="13" xfId="0" applyFont="1" applyFill="1" applyBorder="1" applyAlignment="1" applyProtection="1">
      <alignment horizontal="center" vertical="center" wrapText="1"/>
      <protection hidden="1"/>
    </xf>
    <xf numFmtId="0" fontId="5" fillId="24" borderId="18" xfId="0" applyFont="1" applyFill="1" applyBorder="1" applyAlignment="1" applyProtection="1">
      <alignment horizontal="center" vertical="center" wrapText="1"/>
      <protection hidden="1"/>
    </xf>
    <xf numFmtId="0" fontId="5" fillId="24" borderId="14" xfId="0" applyFont="1" applyFill="1" applyBorder="1" applyAlignment="1" applyProtection="1">
      <alignment horizontal="center" vertical="center" wrapText="1"/>
      <protection hidden="1"/>
    </xf>
    <xf numFmtId="0" fontId="7" fillId="24" borderId="15" xfId="0" applyFont="1" applyFill="1" applyBorder="1" applyAlignment="1" applyProtection="1">
      <alignment horizontal="center" wrapText="1"/>
      <protection hidden="1"/>
    </xf>
    <xf numFmtId="0" fontId="7" fillId="24" borderId="16" xfId="0" applyFont="1" applyFill="1" applyBorder="1" applyAlignment="1" applyProtection="1">
      <alignment horizontal="center" wrapText="1"/>
      <protection hidden="1"/>
    </xf>
    <xf numFmtId="0" fontId="7" fillId="24" borderId="17" xfId="0" applyFont="1" applyFill="1" applyBorder="1" applyAlignment="1" applyProtection="1">
      <alignment horizontal="center" wrapText="1"/>
      <protection hidden="1"/>
    </xf>
    <xf numFmtId="0" fontId="7" fillId="24" borderId="10" xfId="0" applyFont="1" applyFill="1" applyBorder="1" applyAlignment="1" applyProtection="1">
      <alignment horizontal="center" wrapText="1"/>
      <protection hidden="1"/>
    </xf>
    <xf numFmtId="0" fontId="6" fillId="24" borderId="19" xfId="0" applyFont="1" applyFill="1" applyBorder="1" applyAlignment="1" applyProtection="1">
      <alignment horizontal="center" vertical="center" wrapText="1"/>
      <protection hidden="1"/>
    </xf>
    <xf numFmtId="0" fontId="6" fillId="24" borderId="20" xfId="0" applyFont="1" applyFill="1" applyBorder="1" applyAlignment="1" applyProtection="1">
      <alignment horizontal="center" vertical="center" wrapText="1"/>
      <protection hidden="1"/>
    </xf>
    <xf numFmtId="0" fontId="6" fillId="24" borderId="21" xfId="0" applyFont="1" applyFill="1" applyBorder="1" applyAlignment="1" applyProtection="1">
      <alignment horizontal="center" vertical="center" wrapText="1"/>
      <protection hidden="1"/>
    </xf>
    <xf numFmtId="0" fontId="6" fillId="24" borderId="22" xfId="0" applyFont="1" applyFill="1" applyBorder="1" applyAlignment="1" applyProtection="1">
      <alignment horizontal="center" vertical="center" wrapText="1"/>
      <protection hidden="1"/>
    </xf>
    <xf numFmtId="0" fontId="8" fillId="2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1" fillId="0" borderId="10" xfId="0" applyFont="1" applyFill="1" applyBorder="1" applyAlignment="1" applyProtection="1">
      <alignment/>
      <protection hidden="1"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30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2" fontId="6" fillId="22" borderId="10" xfId="0" applyNumberFormat="1" applyFont="1" applyFill="1" applyBorder="1" applyAlignment="1" applyProtection="1">
      <alignment horizontal="center" vertical="center"/>
      <protection hidden="1"/>
    </xf>
    <xf numFmtId="2" fontId="6" fillId="22" borderId="10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1%20&#1060;-1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5%20&#1060;1-1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6%20&#1060;-1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6%20&#1060;1-1%2020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7%20&#1060;-1%20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7%20&#1060;1-1%2020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8%20&#1060;-1%20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8%20&#1060;1-1%2020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9%20&#1060;-1%20201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9%20&#1060;1-1%20201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10%20&#1060;-1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2%20&#1060;-1%2020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10%20&#1060;1-1%20201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11%20&#1060;-1%20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11%20&#1060;1-1%20201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12%20&#1060;-1%2020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12%20&#1060;1-1%20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13%20&#1060;-1%2020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13%20&#1060;1-1%20201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1%20&#1060;-2&#1040;%20201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2%20&#1060;-2&#1040;%20201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3%20&#1060;-2&#1040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3%20&#1060;-1%2020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4%20&#1060;-2&#1040;%20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5%20&#1060;-2&#1040;%20201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6%20&#1060;-2&#1040;%20201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7%20&#1060;-2&#1040;%20201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8%20&#1060;-2&#1040;%20201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09%20&#1060;-2&#1040;%20201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10%20&#1060;-2&#1040;%20201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11%20&#1060;-2&#1040;%20201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12%20&#1060;-2&#1040;%20201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a\0713%20&#1060;-2&#1040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1%20&#1060;1-1%20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1%20&#1060;-2&#1062;%20201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2%20&#1060;-2&#1062;%20201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3%20&#1060;-2&#1062;%202012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4%20&#1060;-2&#1062;%20201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5%20&#1060;-2&#1062;%20201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6%20&#1060;-2&#1062;%20201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7%20&#1060;-2&#1062;%20201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8%20&#1060;-2&#1062;%20201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09%20&#1060;-2&#1062;%20201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10%20&#1060;-2&#1062;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2%20&#1060;1-1%20201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11%20&#1060;-2&#1062;%20201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12%20&#1060;-2&#1062;%202012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2-c\0713%20&#1060;-2&#1062;%20201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1%20&#1060;3%20201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2%20&#1060;3%20201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3%20&#1060;3%20201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4%20&#1060;3%20201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5%20&#1060;3%20201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6%20&#1060;3%20201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7%20&#1060;3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3%20&#1060;1-1%20201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8%20&#1060;3%20201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09%20&#1060;3%202012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10%20&#1060;3%20201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11%20&#1060;3%202012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12%20&#1060;3%20201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3\0713%20&#1060;3%20201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10007%20&#1060;-1%202012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10007%20&#1060;1-1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4%20&#1060;-1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-1\0704%20&#1060;1-1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ormy_zvit\F1\0705%20&#1060;-1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225</v>
          </cell>
        </row>
        <row r="14">
          <cell r="D14">
            <v>529</v>
          </cell>
        </row>
      </sheetData>
      <sheetData sheetId="3">
        <row r="3">
          <cell r="E3">
            <v>2</v>
          </cell>
        </row>
      </sheetData>
      <sheetData sheetId="4">
        <row r="6">
          <cell r="K6">
            <v>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3</v>
          </cell>
        </row>
        <row r="17">
          <cell r="D17">
            <v>34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115</v>
          </cell>
        </row>
        <row r="14">
          <cell r="D14">
            <v>253</v>
          </cell>
        </row>
      </sheetData>
      <sheetData sheetId="3">
        <row r="3">
          <cell r="E3">
            <v>1</v>
          </cell>
        </row>
      </sheetData>
      <sheetData sheetId="4">
        <row r="6">
          <cell r="K6">
            <v>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7</v>
          </cell>
        </row>
        <row r="17">
          <cell r="D17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579</v>
          </cell>
        </row>
        <row r="14">
          <cell r="D14">
            <v>1531</v>
          </cell>
        </row>
      </sheetData>
      <sheetData sheetId="4">
        <row r="6">
          <cell r="K6">
            <v>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17">
          <cell r="D17">
            <v>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104</v>
          </cell>
        </row>
        <row r="14">
          <cell r="D14">
            <v>240</v>
          </cell>
        </row>
      </sheetData>
      <sheetData sheetId="4">
        <row r="6">
          <cell r="K6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17">
          <cell r="D17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192</v>
          </cell>
        </row>
        <row r="14">
          <cell r="D14">
            <v>371</v>
          </cell>
        </row>
      </sheetData>
      <sheetData sheetId="4">
        <row r="6">
          <cell r="K6">
            <v>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</v>
          </cell>
        </row>
        <row r="17">
          <cell r="D17">
            <v>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221</v>
          </cell>
        </row>
        <row r="14">
          <cell r="D14">
            <v>461</v>
          </cell>
        </row>
      </sheetData>
      <sheetData sheetId="3">
        <row r="3">
          <cell r="E3">
            <v>2</v>
          </cell>
        </row>
      </sheetData>
      <sheetData sheetId="4">
        <row r="6">
          <cell r="K6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101</v>
          </cell>
        </row>
        <row r="14">
          <cell r="D14">
            <v>226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0</v>
          </cell>
        </row>
        <row r="17">
          <cell r="D17">
            <v>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378</v>
          </cell>
        </row>
        <row r="14">
          <cell r="D14">
            <v>750</v>
          </cell>
        </row>
      </sheetData>
      <sheetData sheetId="3">
        <row r="3">
          <cell r="E3">
            <v>1</v>
          </cell>
        </row>
      </sheetData>
      <sheetData sheetId="4">
        <row r="6">
          <cell r="K6">
            <v>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14</v>
          </cell>
        </row>
        <row r="17">
          <cell r="D17">
            <v>36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775</v>
          </cell>
        </row>
        <row r="14">
          <cell r="D14">
            <v>4106</v>
          </cell>
        </row>
      </sheetData>
      <sheetData sheetId="3">
        <row r="3">
          <cell r="E3">
            <v>2</v>
          </cell>
        </row>
      </sheetData>
      <sheetData sheetId="4">
        <row r="6">
          <cell r="K6">
            <v>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27</v>
          </cell>
        </row>
        <row r="17">
          <cell r="D17">
            <v>303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255</v>
          </cell>
        </row>
        <row r="14">
          <cell r="D14">
            <v>668</v>
          </cell>
        </row>
      </sheetData>
      <sheetData sheetId="4">
        <row r="6">
          <cell r="K6">
            <v>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1</v>
          </cell>
        </row>
        <row r="17">
          <cell r="D17">
            <v>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89</v>
          </cell>
        </row>
        <row r="22">
          <cell r="F22">
            <v>234</v>
          </cell>
        </row>
        <row r="23">
          <cell r="F23">
            <v>347</v>
          </cell>
        </row>
        <row r="31">
          <cell r="G31">
            <v>89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23">
          <cell r="F23">
            <v>0</v>
          </cell>
        </row>
        <row r="31">
          <cell r="G31">
            <v>68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101</v>
          </cell>
        </row>
        <row r="22">
          <cell r="F22">
            <v>148</v>
          </cell>
        </row>
        <row r="23">
          <cell r="F23">
            <v>290</v>
          </cell>
        </row>
        <row r="31">
          <cell r="G31">
            <v>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242</v>
          </cell>
        </row>
        <row r="14">
          <cell r="D14">
            <v>602</v>
          </cell>
        </row>
      </sheetData>
      <sheetData sheetId="4">
        <row r="6">
          <cell r="K6">
            <v>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73</v>
          </cell>
        </row>
        <row r="22">
          <cell r="F22">
            <v>134</v>
          </cell>
        </row>
        <row r="23">
          <cell r="F23">
            <v>203</v>
          </cell>
        </row>
        <row r="31">
          <cell r="G31">
            <v>64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110</v>
          </cell>
        </row>
        <row r="22">
          <cell r="F22">
            <v>24</v>
          </cell>
        </row>
        <row r="23">
          <cell r="F23">
            <v>191</v>
          </cell>
        </row>
        <row r="31">
          <cell r="G31">
            <v>110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52</v>
          </cell>
        </row>
        <row r="22">
          <cell r="F22">
            <v>123</v>
          </cell>
        </row>
        <row r="23">
          <cell r="F23">
            <v>204</v>
          </cell>
        </row>
        <row r="31">
          <cell r="G31">
            <v>56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191</v>
          </cell>
        </row>
        <row r="22">
          <cell r="F22">
            <v>103</v>
          </cell>
        </row>
        <row r="23">
          <cell r="F23">
            <v>382</v>
          </cell>
        </row>
        <row r="31">
          <cell r="G31">
            <v>163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29</v>
          </cell>
        </row>
        <row r="22">
          <cell r="F22">
            <v>15</v>
          </cell>
        </row>
        <row r="23">
          <cell r="F23">
            <v>48</v>
          </cell>
        </row>
        <row r="31">
          <cell r="G31">
            <v>31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36</v>
          </cell>
        </row>
        <row r="22">
          <cell r="F22">
            <v>545</v>
          </cell>
        </row>
        <row r="23">
          <cell r="F23">
            <v>612</v>
          </cell>
        </row>
        <row r="31">
          <cell r="G31">
            <v>39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76</v>
          </cell>
        </row>
        <row r="22">
          <cell r="F22">
            <v>99</v>
          </cell>
        </row>
        <row r="23">
          <cell r="F23">
            <v>192</v>
          </cell>
        </row>
        <row r="31">
          <cell r="G31">
            <v>76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4912</v>
          </cell>
        </row>
        <row r="23">
          <cell r="F23">
            <v>4946</v>
          </cell>
        </row>
        <row r="31">
          <cell r="G31">
            <v>4913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23">
          <cell r="F23">
            <v>0</v>
          </cell>
        </row>
        <row r="31">
          <cell r="G31">
            <v>458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  <sheetDataSet>
      <sheetData sheetId="0">
        <row r="10">
          <cell r="K10">
            <v>71</v>
          </cell>
        </row>
        <row r="23">
          <cell r="F23">
            <v>163</v>
          </cell>
        </row>
        <row r="31">
          <cell r="G31">
            <v>150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0</v>
          </cell>
        </row>
        <row r="17">
          <cell r="D17">
            <v>49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161</v>
          </cell>
        </row>
        <row r="15">
          <cell r="J15">
            <v>849</v>
          </cell>
        </row>
        <row r="16">
          <cell r="J16">
            <v>175</v>
          </cell>
        </row>
        <row r="18">
          <cell r="E18">
            <v>3</v>
          </cell>
        </row>
        <row r="28">
          <cell r="E28">
            <v>1567</v>
          </cell>
        </row>
        <row r="35">
          <cell r="E35">
            <v>1013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119</v>
          </cell>
        </row>
        <row r="15">
          <cell r="J15">
            <v>301</v>
          </cell>
        </row>
        <row r="16">
          <cell r="J16">
            <v>50</v>
          </cell>
        </row>
        <row r="18">
          <cell r="E18">
            <v>1</v>
          </cell>
          <cell r="J18">
            <v>1</v>
          </cell>
        </row>
        <row r="28">
          <cell r="E28">
            <v>710</v>
          </cell>
        </row>
        <row r="35">
          <cell r="E35">
            <v>354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514</v>
          </cell>
        </row>
        <row r="15">
          <cell r="J15">
            <v>1654</v>
          </cell>
        </row>
        <row r="16">
          <cell r="J16">
            <v>154</v>
          </cell>
        </row>
        <row r="18">
          <cell r="E18">
            <v>6</v>
          </cell>
          <cell r="J18">
            <v>1</v>
          </cell>
        </row>
        <row r="28">
          <cell r="E28">
            <v>2907</v>
          </cell>
        </row>
        <row r="35">
          <cell r="E35">
            <v>1879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146</v>
          </cell>
        </row>
        <row r="15">
          <cell r="J15">
            <v>387</v>
          </cell>
        </row>
        <row r="16">
          <cell r="J16">
            <v>29</v>
          </cell>
        </row>
        <row r="18">
          <cell r="E18">
            <v>5</v>
          </cell>
          <cell r="J18">
            <v>5</v>
          </cell>
        </row>
        <row r="28">
          <cell r="E28">
            <v>657</v>
          </cell>
        </row>
        <row r="35">
          <cell r="E35">
            <v>377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209</v>
          </cell>
        </row>
        <row r="15">
          <cell r="J15">
            <v>851</v>
          </cell>
        </row>
        <row r="16">
          <cell r="J16">
            <v>93</v>
          </cell>
        </row>
        <row r="18">
          <cell r="E18">
            <v>1</v>
          </cell>
          <cell r="J18">
            <v>1</v>
          </cell>
        </row>
        <row r="28">
          <cell r="E28">
            <v>1735</v>
          </cell>
        </row>
        <row r="35">
          <cell r="E35">
            <v>1378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111</v>
          </cell>
        </row>
        <row r="15">
          <cell r="J15">
            <v>391</v>
          </cell>
        </row>
        <row r="16">
          <cell r="J16">
            <v>47</v>
          </cell>
        </row>
        <row r="18">
          <cell r="E18">
            <v>8</v>
          </cell>
          <cell r="J18">
            <v>5</v>
          </cell>
        </row>
        <row r="28">
          <cell r="E28">
            <v>648</v>
          </cell>
        </row>
        <row r="35">
          <cell r="E35">
            <v>444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722</v>
          </cell>
        </row>
        <row r="15">
          <cell r="J15">
            <v>2789</v>
          </cell>
        </row>
        <row r="16">
          <cell r="J16">
            <v>232</v>
          </cell>
        </row>
        <row r="18">
          <cell r="E18">
            <v>48</v>
          </cell>
          <cell r="J18">
            <v>26</v>
          </cell>
        </row>
        <row r="28">
          <cell r="E28">
            <v>5778</v>
          </cell>
        </row>
        <row r="35">
          <cell r="E35">
            <v>3036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15</v>
          </cell>
        </row>
        <row r="15">
          <cell r="J15">
            <v>280</v>
          </cell>
        </row>
        <row r="16">
          <cell r="J16">
            <v>42</v>
          </cell>
        </row>
        <row r="28">
          <cell r="E28">
            <v>504</v>
          </cell>
        </row>
        <row r="35">
          <cell r="E35">
            <v>389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22</v>
          </cell>
        </row>
        <row r="15">
          <cell r="J15">
            <v>1017</v>
          </cell>
        </row>
        <row r="16">
          <cell r="J16">
            <v>48</v>
          </cell>
        </row>
        <row r="18">
          <cell r="E18">
            <v>14</v>
          </cell>
          <cell r="J18">
            <v>5</v>
          </cell>
        </row>
        <row r="28">
          <cell r="E28">
            <v>1349</v>
          </cell>
        </row>
        <row r="35">
          <cell r="E35">
            <v>1102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89</v>
          </cell>
        </row>
        <row r="15">
          <cell r="J15">
            <v>900</v>
          </cell>
        </row>
        <row r="16">
          <cell r="J16">
            <v>91</v>
          </cell>
        </row>
        <row r="18">
          <cell r="E18">
            <v>7</v>
          </cell>
          <cell r="J18">
            <v>2</v>
          </cell>
        </row>
        <row r="28">
          <cell r="E28">
            <v>1778</v>
          </cell>
        </row>
        <row r="35">
          <cell r="E35">
            <v>991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17">
          <cell r="D17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601</v>
          </cell>
        </row>
        <row r="15">
          <cell r="J15">
            <v>1569</v>
          </cell>
        </row>
        <row r="16">
          <cell r="J16">
            <v>64</v>
          </cell>
        </row>
        <row r="18">
          <cell r="E18">
            <v>9</v>
          </cell>
          <cell r="J18">
            <v>1</v>
          </cell>
        </row>
        <row r="28">
          <cell r="E28">
            <v>3370</v>
          </cell>
        </row>
        <row r="35">
          <cell r="E35">
            <v>1651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1634</v>
          </cell>
        </row>
        <row r="15">
          <cell r="J15">
            <v>3906</v>
          </cell>
        </row>
        <row r="16">
          <cell r="J16">
            <v>205</v>
          </cell>
        </row>
        <row r="18">
          <cell r="E18">
            <v>30</v>
          </cell>
          <cell r="J18">
            <v>21</v>
          </cell>
        </row>
        <row r="28">
          <cell r="E28">
            <v>8116</v>
          </cell>
        </row>
        <row r="35">
          <cell r="E35">
            <v>4279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Розділ 4"/>
      <sheetName val="Розділ 5"/>
      <sheetName val="Довідка"/>
      <sheetName val="Титульний лист"/>
    </sheetNames>
    <sheetDataSet>
      <sheetData sheetId="0">
        <row r="9">
          <cell r="J9">
            <v>260</v>
          </cell>
        </row>
        <row r="18">
          <cell r="E18">
            <v>7</v>
          </cell>
        </row>
        <row r="28">
          <cell r="E28">
            <v>2832</v>
          </cell>
        </row>
        <row r="35">
          <cell r="E35">
            <v>1551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945</v>
          </cell>
        </row>
      </sheetData>
      <sheetData sheetId="2">
        <row r="8">
          <cell r="D8">
            <v>10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637</v>
          </cell>
        </row>
      </sheetData>
      <sheetData sheetId="2">
        <row r="8">
          <cell r="D8">
            <v>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1540</v>
          </cell>
        </row>
      </sheetData>
      <sheetData sheetId="2">
        <row r="8">
          <cell r="D8">
            <v>10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474</v>
          </cell>
        </row>
      </sheetData>
      <sheetData sheetId="2">
        <row r="8">
          <cell r="D8">
            <v>18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921</v>
          </cell>
        </row>
      </sheetData>
      <sheetData sheetId="2">
        <row r="8">
          <cell r="D8">
            <v>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695</v>
          </cell>
        </row>
      </sheetData>
      <sheetData sheetId="2">
        <row r="8">
          <cell r="D8">
            <v>14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2152</v>
          </cell>
        </row>
      </sheetData>
      <sheetData sheetId="2">
        <row r="8">
          <cell r="D8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4</v>
          </cell>
        </row>
        <row r="17">
          <cell r="D17">
            <v>51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520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730</v>
          </cell>
        </row>
      </sheetData>
      <sheetData sheetId="2">
        <row r="8">
          <cell r="D8">
            <v>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910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1259</v>
          </cell>
        </row>
      </sheetData>
      <sheetData sheetId="2">
        <row r="8">
          <cell r="D8">
            <v>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9064</v>
          </cell>
        </row>
      </sheetData>
      <sheetData sheetId="2">
        <row r="8">
          <cell r="D8">
            <v>343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Довідка до розділу 1"/>
      <sheetName val="Розділ 2"/>
      <sheetName val="Титульний лист"/>
    </sheetNames>
    <sheetDataSet>
      <sheetData sheetId="0">
        <row r="479">
          <cell r="E479">
            <v>1656</v>
          </cell>
        </row>
      </sheetData>
      <sheetData sheetId="2">
        <row r="8">
          <cell r="D8">
            <v>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3503</v>
          </cell>
        </row>
        <row r="9">
          <cell r="D9">
            <v>1284</v>
          </cell>
        </row>
        <row r="11">
          <cell r="D11">
            <v>3117</v>
          </cell>
        </row>
        <row r="12">
          <cell r="D12">
            <v>490</v>
          </cell>
        </row>
        <row r="13">
          <cell r="D13">
            <v>1796</v>
          </cell>
        </row>
      </sheetData>
      <sheetData sheetId="3">
        <row r="3">
          <cell r="E3">
            <v>10</v>
          </cell>
        </row>
      </sheetData>
      <sheetData sheetId="4">
        <row r="6">
          <cell r="F6">
            <v>150</v>
          </cell>
          <cell r="K6">
            <v>87</v>
          </cell>
        </row>
      </sheetData>
      <sheetData sheetId="6">
        <row r="15">
          <cell r="F15">
            <v>37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17">
          <cell r="D17">
            <v>584</v>
          </cell>
        </row>
      </sheetData>
      <sheetData sheetId="3">
        <row r="3">
          <cell r="D3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91</v>
          </cell>
        </row>
        <row r="14">
          <cell r="D14">
            <v>184</v>
          </cell>
        </row>
      </sheetData>
      <sheetData sheetId="4">
        <row r="6">
          <cell r="K6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  <sheetDataSet>
      <sheetData sheetId="1">
        <row r="6">
          <cell r="D6">
            <v>0</v>
          </cell>
        </row>
        <row r="17">
          <cell r="D17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озділ 1"/>
      <sheetName val="розділ 2"/>
      <sheetName val="довідка"/>
      <sheetName val="розділи 3, 4, 5"/>
      <sheetName val="розділи 6, 7"/>
      <sheetName val="розділ 8"/>
      <sheetName val="розділ 9"/>
    </sheetNames>
    <sheetDataSet>
      <sheetData sheetId="1">
        <row r="7">
          <cell r="D7">
            <v>225</v>
          </cell>
        </row>
        <row r="14">
          <cell r="D14">
            <v>456</v>
          </cell>
        </row>
      </sheetData>
      <sheetData sheetId="3">
        <row r="3">
          <cell r="E3">
            <v>2</v>
          </cell>
        </row>
      </sheetData>
      <sheetData sheetId="4">
        <row r="6">
          <cell r="K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pane xSplit="2" ySplit="7" topLeftCell="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9" sqref="T9"/>
    </sheetView>
  </sheetViews>
  <sheetFormatPr defaultColWidth="9.00390625" defaultRowHeight="15.75"/>
  <cols>
    <col min="1" max="1" width="2.875" style="1" customWidth="1"/>
    <col min="2" max="2" width="27.25390625" style="1" customWidth="1"/>
    <col min="3" max="3" width="8.75390625" style="1" customWidth="1"/>
    <col min="4" max="4" width="8.25390625" style="1" customWidth="1"/>
    <col min="5" max="5" width="7.375" style="1" customWidth="1"/>
    <col min="6" max="6" width="8.125" style="1" customWidth="1"/>
    <col min="7" max="7" width="8.00390625" style="1" customWidth="1"/>
    <col min="8" max="8" width="8.125" style="1" customWidth="1"/>
    <col min="9" max="9" width="8.25390625" style="1" customWidth="1"/>
    <col min="10" max="10" width="8.75390625" style="1" customWidth="1"/>
    <col min="11" max="12" width="8.50390625" style="1" customWidth="1"/>
    <col min="13" max="13" width="8.375" style="1" customWidth="1"/>
    <col min="14" max="14" width="9.00390625" style="1" customWidth="1"/>
    <col min="15" max="15" width="9.75390625" style="1" customWidth="1"/>
    <col min="16" max="16" width="8.875" style="1" customWidth="1"/>
    <col min="17" max="17" width="7.875" style="1" customWidth="1"/>
    <col min="18" max="18" width="8.125" style="1" customWidth="1"/>
    <col min="19" max="19" width="8.25390625" style="1" customWidth="1"/>
    <col min="20" max="20" width="8.125" style="1" customWidth="1"/>
    <col min="21" max="21" width="8.50390625" style="1" customWidth="1"/>
    <col min="22" max="22" width="8.875" style="1" customWidth="1"/>
    <col min="23" max="23" width="7.375" style="1" customWidth="1"/>
    <col min="24" max="24" width="7.00390625" style="1" customWidth="1"/>
    <col min="25" max="25" width="8.375" style="1" customWidth="1"/>
    <col min="26" max="26" width="8.25390625" style="1" customWidth="1"/>
    <col min="27" max="27" width="11.50390625" style="1" customWidth="1"/>
    <col min="28" max="28" width="9.00390625" style="2" customWidth="1"/>
    <col min="29" max="16384" width="9.00390625" style="1" customWidth="1"/>
  </cols>
  <sheetData>
    <row r="1" spans="14:26" ht="12.75">
      <c r="N1" s="1" t="s">
        <v>16</v>
      </c>
      <c r="Z1" s="12" t="s">
        <v>17</v>
      </c>
    </row>
    <row r="2" spans="2:27" ht="18.75">
      <c r="B2" s="3"/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4" spans="1:27" ht="78" customHeight="1">
      <c r="A4" s="51" t="s">
        <v>1</v>
      </c>
      <c r="B4" s="52" t="s">
        <v>2</v>
      </c>
      <c r="C4" s="45" t="s">
        <v>3</v>
      </c>
      <c r="D4" s="45"/>
      <c r="E4" s="45"/>
      <c r="F4" s="45"/>
      <c r="G4" s="45" t="s">
        <v>4</v>
      </c>
      <c r="H4" s="45"/>
      <c r="I4" s="45"/>
      <c r="J4" s="45"/>
      <c r="K4" s="45" t="s">
        <v>5</v>
      </c>
      <c r="L4" s="45"/>
      <c r="M4" s="45"/>
      <c r="N4" s="45"/>
      <c r="O4" s="45" t="s">
        <v>6</v>
      </c>
      <c r="P4" s="45"/>
      <c r="Q4" s="45"/>
      <c r="R4" s="45"/>
      <c r="S4" s="45" t="s">
        <v>7</v>
      </c>
      <c r="T4" s="45"/>
      <c r="U4" s="45" t="s">
        <v>8</v>
      </c>
      <c r="V4" s="45"/>
      <c r="W4" s="45" t="s">
        <v>9</v>
      </c>
      <c r="X4" s="45"/>
      <c r="Y4" s="49" t="s">
        <v>10</v>
      </c>
      <c r="Z4" s="49"/>
      <c r="AA4" s="43" t="s">
        <v>37</v>
      </c>
    </row>
    <row r="5" spans="1:27" ht="12.75" customHeight="1">
      <c r="A5" s="51"/>
      <c r="B5" s="52"/>
      <c r="C5" s="50">
        <v>2011</v>
      </c>
      <c r="D5" s="50"/>
      <c r="E5" s="50">
        <v>2012</v>
      </c>
      <c r="F5" s="50"/>
      <c r="G5" s="50">
        <v>2011</v>
      </c>
      <c r="H5" s="50"/>
      <c r="I5" s="50">
        <v>2012</v>
      </c>
      <c r="J5" s="50"/>
      <c r="K5" s="50">
        <v>2011</v>
      </c>
      <c r="L5" s="50"/>
      <c r="M5" s="50">
        <v>2012</v>
      </c>
      <c r="N5" s="50"/>
      <c r="O5" s="50">
        <v>2011</v>
      </c>
      <c r="P5" s="50"/>
      <c r="Q5" s="50">
        <v>2012</v>
      </c>
      <c r="R5" s="50"/>
      <c r="S5" s="45">
        <v>2011</v>
      </c>
      <c r="T5" s="45">
        <v>2012</v>
      </c>
      <c r="U5" s="45">
        <v>2011</v>
      </c>
      <c r="V5" s="45">
        <v>2012</v>
      </c>
      <c r="W5" s="45">
        <v>2011</v>
      </c>
      <c r="X5" s="45">
        <v>2012</v>
      </c>
      <c r="Y5" s="45">
        <v>2011</v>
      </c>
      <c r="Z5" s="45">
        <v>2012</v>
      </c>
      <c r="AA5" s="46" t="s">
        <v>11</v>
      </c>
    </row>
    <row r="6" spans="1:27" ht="39.75" customHeight="1">
      <c r="A6" s="51"/>
      <c r="B6" s="52"/>
      <c r="C6" s="44" t="s">
        <v>12</v>
      </c>
      <c r="D6" s="7" t="s">
        <v>13</v>
      </c>
      <c r="E6" s="44" t="s">
        <v>12</v>
      </c>
      <c r="F6" s="7" t="s">
        <v>13</v>
      </c>
      <c r="G6" s="44" t="s">
        <v>12</v>
      </c>
      <c r="H6" s="7" t="s">
        <v>13</v>
      </c>
      <c r="I6" s="44" t="s">
        <v>12</v>
      </c>
      <c r="J6" s="7" t="s">
        <v>13</v>
      </c>
      <c r="K6" s="44" t="s">
        <v>12</v>
      </c>
      <c r="L6" s="7" t="s">
        <v>13</v>
      </c>
      <c r="M6" s="44" t="s">
        <v>12</v>
      </c>
      <c r="N6" s="7" t="s">
        <v>13</v>
      </c>
      <c r="O6" s="44" t="s">
        <v>12</v>
      </c>
      <c r="P6" s="7" t="s">
        <v>13</v>
      </c>
      <c r="Q6" s="44" t="s">
        <v>12</v>
      </c>
      <c r="R6" s="7" t="s">
        <v>13</v>
      </c>
      <c r="S6" s="45"/>
      <c r="T6" s="45"/>
      <c r="U6" s="45"/>
      <c r="V6" s="45"/>
      <c r="W6" s="45"/>
      <c r="X6" s="45"/>
      <c r="Y6" s="45"/>
      <c r="Z6" s="45"/>
      <c r="AA6" s="47"/>
    </row>
    <row r="7" spans="1:27" ht="13.5" thickBot="1">
      <c r="A7" s="4" t="s">
        <v>14</v>
      </c>
      <c r="B7" s="4" t="s">
        <v>15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8">
        <v>13</v>
      </c>
      <c r="P7" s="8">
        <v>14</v>
      </c>
      <c r="Q7" s="8">
        <v>15</v>
      </c>
      <c r="R7" s="8">
        <v>16</v>
      </c>
      <c r="S7" s="4">
        <v>17</v>
      </c>
      <c r="T7" s="4">
        <v>18</v>
      </c>
      <c r="U7" s="4">
        <v>19</v>
      </c>
      <c r="V7" s="4">
        <v>20</v>
      </c>
      <c r="W7" s="8">
        <v>21</v>
      </c>
      <c r="X7" s="4">
        <v>22</v>
      </c>
      <c r="Y7" s="4">
        <v>23</v>
      </c>
      <c r="Z7" s="4">
        <v>24</v>
      </c>
      <c r="AA7" s="9">
        <v>25</v>
      </c>
    </row>
    <row r="8" spans="1:28" ht="12.75">
      <c r="A8" s="6">
        <v>1</v>
      </c>
      <c r="B8" s="13" t="s">
        <v>18</v>
      </c>
      <c r="C8" s="15">
        <v>647</v>
      </c>
      <c r="D8" s="15">
        <v>265</v>
      </c>
      <c r="E8" s="15">
        <f>'[1]розділ 1'!$D$14+'[1]довідка'!$E$3-'[1]розділи 3, 4, 5'!$K$6-'[1]розділи 3, 4, 5'!$K$7+'[4]розділ 1 '!$D$17</f>
        <v>572</v>
      </c>
      <c r="F8" s="15">
        <f>'[1]розділ 1'!$D$7+'[4]розділ 1 '!$D$6</f>
        <v>225</v>
      </c>
      <c r="G8" s="15">
        <v>1415</v>
      </c>
      <c r="H8" s="15">
        <v>1286</v>
      </c>
      <c r="I8" s="15">
        <f>'[27]розділ 1'!$F$23-'[27]розділ 1'!$K$10-'[27]розділ 1'!$F$22+'[27]розділ 1'!$G$31</f>
        <v>113</v>
      </c>
      <c r="J8" s="15">
        <f>'[27]розділ 1'!$G$31</f>
        <v>89</v>
      </c>
      <c r="K8" s="15">
        <v>1687</v>
      </c>
      <c r="L8" s="15">
        <v>1315</v>
      </c>
      <c r="M8" s="15">
        <f>'[40]Розділ 1'!$E$28-'[40]Розділ 1'!$J$15-'[40]Розділ 1'!$J$16-'[40]Розділ 1'!$J$18+'[40]Розділ 1'!$E$35</f>
        <v>1556</v>
      </c>
      <c r="N8" s="15">
        <f>'[40]Розділ 1'!$J$9+'[40]Розділ 1'!$E$35</f>
        <v>1174</v>
      </c>
      <c r="O8" s="15">
        <v>986</v>
      </c>
      <c r="P8" s="15">
        <v>978</v>
      </c>
      <c r="Q8" s="15">
        <f>'[53]Розділ 1'!$E$479+'[53]Розділ 2'!$D$8</f>
        <v>955</v>
      </c>
      <c r="R8" s="15">
        <f>'[53]Розділ 1'!$E$479</f>
        <v>945</v>
      </c>
      <c r="S8" s="16">
        <v>1</v>
      </c>
      <c r="T8" s="15">
        <f>'[27]розділ 1'!$F$22</f>
        <v>234</v>
      </c>
      <c r="U8" s="16">
        <v>3</v>
      </c>
      <c r="V8" s="15">
        <f>'[40]Розділ 1'!$E$18</f>
        <v>3</v>
      </c>
      <c r="W8" s="15">
        <v>0</v>
      </c>
      <c r="X8" s="15">
        <v>0</v>
      </c>
      <c r="Y8" s="15">
        <f>C8+G8+K8+O8+S8+U8+W8</f>
        <v>4739</v>
      </c>
      <c r="Z8" s="15">
        <f>E8+I8+M8+Q8+X8+T8+V8</f>
        <v>3433</v>
      </c>
      <c r="AA8" s="10">
        <f>Z8/Y8*100-100</f>
        <v>-27.558556657522686</v>
      </c>
      <c r="AB8" s="5">
        <f>SUM(Z8-Y8)</f>
        <v>-1306</v>
      </c>
    </row>
    <row r="9" spans="1:28" ht="14.25" customHeight="1">
      <c r="A9" s="6">
        <v>2</v>
      </c>
      <c r="B9" s="13" t="s">
        <v>19</v>
      </c>
      <c r="C9" s="15">
        <v>298</v>
      </c>
      <c r="D9" s="15">
        <v>98</v>
      </c>
      <c r="E9" s="15">
        <f>'[2]розділ 1'!$D$14+'[2]довідка'!$E$3-'[2]розділи 3, 4, 5'!$K$6-'[2]розділи 3, 4, 5'!$K$7+'[5]розділ 1 '!$D$17</f>
        <v>226</v>
      </c>
      <c r="F9" s="15">
        <f>'[2]розділ 1'!$D$7+'[5]розділ 1 '!$D$6</f>
        <v>101</v>
      </c>
      <c r="G9" s="15">
        <v>455</v>
      </c>
      <c r="H9" s="15">
        <v>421</v>
      </c>
      <c r="I9" s="15">
        <f>'[28]розділ 1'!$F$23-'[28]розділ 1'!$K$10-'[28]розділ 1'!$F$22+'[28]розділ 1'!$G$31</f>
        <v>68</v>
      </c>
      <c r="J9" s="15">
        <f>'[28]розділ 1'!$G$31</f>
        <v>68</v>
      </c>
      <c r="K9" s="15">
        <v>1037</v>
      </c>
      <c r="L9" s="15">
        <v>636</v>
      </c>
      <c r="M9" s="15">
        <f>'[41]Розділ 1'!$E$28-'[41]Розділ 1'!$J$15-'[41]Розділ 1'!$J$16-'[41]Розділ 1'!$J$18+'[41]Розділ 1'!$E$35</f>
        <v>712</v>
      </c>
      <c r="N9" s="15">
        <f>'[41]Розділ 1'!$J$9+'[41]Розділ 1'!$E$35</f>
        <v>473</v>
      </c>
      <c r="O9" s="15">
        <v>759</v>
      </c>
      <c r="P9" s="15">
        <v>759</v>
      </c>
      <c r="Q9" s="15">
        <f>'[54]Розділ 1'!$E$479+'[54]Розділ 2'!$D$8</f>
        <v>657</v>
      </c>
      <c r="R9" s="15">
        <f>'[54]Розділ 1'!$E$479</f>
        <v>637</v>
      </c>
      <c r="S9" s="15">
        <v>0</v>
      </c>
      <c r="T9" s="15">
        <f>'[28]розділ 1'!$F$22</f>
        <v>0</v>
      </c>
      <c r="U9" s="15">
        <v>1</v>
      </c>
      <c r="V9" s="15">
        <f>'[41]Розділ 1'!$E$18</f>
        <v>1</v>
      </c>
      <c r="W9" s="15">
        <v>0</v>
      </c>
      <c r="X9" s="15">
        <v>0</v>
      </c>
      <c r="Y9" s="15">
        <f aca="true" t="shared" si="0" ref="Y9:Y20">C9+G9+K9+O9+S9+U9+W9</f>
        <v>2550</v>
      </c>
      <c r="Z9" s="15">
        <f aca="true" t="shared" si="1" ref="Z9:Z20">E9+I9+M9+Q9+X9+T9+V9</f>
        <v>1664</v>
      </c>
      <c r="AA9" s="10">
        <f aca="true" t="shared" si="2" ref="AA9:AA21">Z9/Y9*100-100</f>
        <v>-34.74509803921568</v>
      </c>
      <c r="AB9" s="5">
        <f aca="true" t="shared" si="3" ref="AB9:AB21">SUM(Z9-Y9)</f>
        <v>-886</v>
      </c>
    </row>
    <row r="10" spans="1:28" ht="12.75">
      <c r="A10" s="6">
        <v>3</v>
      </c>
      <c r="B10" s="13" t="s">
        <v>20</v>
      </c>
      <c r="C10" s="15">
        <v>683</v>
      </c>
      <c r="D10" s="15">
        <v>262</v>
      </c>
      <c r="E10" s="15">
        <f>'[3]розділ 1'!$D$14+'[3]довідка'!$E$3-'[3]розділи 3, 4, 5'!$K$6-'[3]розділи 3, 4, 5'!$K$7+'[6]розділ 1 '!$D$17</f>
        <v>649</v>
      </c>
      <c r="F10" s="15">
        <f>'[3]розділ 1'!$D$7+'[6]розділ 1 '!$D$6</f>
        <v>246</v>
      </c>
      <c r="G10" s="15">
        <v>4918</v>
      </c>
      <c r="H10" s="15">
        <v>4756</v>
      </c>
      <c r="I10" s="15">
        <f>'[29]розділ 1'!$F$23-'[29]розділ 1'!$K$10-'[29]розділ 1'!$F$22+'[29]розділ 1'!$G$31</f>
        <v>146</v>
      </c>
      <c r="J10" s="15">
        <f>'[29]розділ 1'!$G$31</f>
        <v>105</v>
      </c>
      <c r="K10" s="15">
        <v>2673</v>
      </c>
      <c r="L10" s="15">
        <v>2055</v>
      </c>
      <c r="M10" s="15">
        <f>'[42]Розділ 1'!$E$28-'[42]Розділ 1'!$J$15-'[42]Розділ 1'!$J$16-'[42]Розділ 1'!$J$18+'[42]Розділ 1'!$E$35</f>
        <v>2977</v>
      </c>
      <c r="N10" s="15">
        <f>'[42]Розділ 1'!$J$9+'[42]Розділ 1'!$E$35</f>
        <v>2393</v>
      </c>
      <c r="O10" s="15">
        <v>1741</v>
      </c>
      <c r="P10" s="15">
        <v>1712</v>
      </c>
      <c r="Q10" s="15">
        <f>'[55]Розділ 1'!$E$479+'[55]Розділ 2'!$D$8</f>
        <v>1550</v>
      </c>
      <c r="R10" s="15">
        <f>'[55]Розділ 1'!$E$479</f>
        <v>1540</v>
      </c>
      <c r="S10" s="15">
        <v>1</v>
      </c>
      <c r="T10" s="15">
        <f>'[29]розділ 1'!$F$22</f>
        <v>148</v>
      </c>
      <c r="U10" s="15">
        <v>10</v>
      </c>
      <c r="V10" s="15">
        <f>'[42]Розділ 1'!$E$18</f>
        <v>6</v>
      </c>
      <c r="W10" s="15">
        <v>0</v>
      </c>
      <c r="X10" s="15">
        <v>0</v>
      </c>
      <c r="Y10" s="15">
        <f t="shared" si="0"/>
        <v>10026</v>
      </c>
      <c r="Z10" s="15">
        <f t="shared" si="1"/>
        <v>5476</v>
      </c>
      <c r="AA10" s="10">
        <f t="shared" si="2"/>
        <v>-45.38200678236585</v>
      </c>
      <c r="AB10" s="5">
        <f t="shared" si="3"/>
        <v>-4550</v>
      </c>
    </row>
    <row r="11" spans="1:28" ht="12.75">
      <c r="A11" s="72">
        <v>4</v>
      </c>
      <c r="B11" s="73" t="s">
        <v>21</v>
      </c>
      <c r="C11" s="74">
        <v>189</v>
      </c>
      <c r="D11" s="74">
        <v>106</v>
      </c>
      <c r="E11" s="74">
        <f>'[7]розділ 1'!$D$14+'[7]довідка'!$E$3-'[7]розділи 3, 4, 5'!$K$6-'[7]розділи 3, 4, 5'!$K$7+'[8]розділ 1 '!$D$17</f>
        <v>184</v>
      </c>
      <c r="F11" s="74">
        <f>'[7]розділ 1'!$D$7+'[8]розділ 1 '!$D$6</f>
        <v>91</v>
      </c>
      <c r="G11" s="74">
        <v>2796</v>
      </c>
      <c r="H11" s="74">
        <v>2148</v>
      </c>
      <c r="I11" s="74">
        <f>'[30]розділ 1'!$F$23-'[30]розділ 1'!$K$10-'[30]розділ 1'!$F$22+'[30]розділ 1'!$G$31</f>
        <v>60</v>
      </c>
      <c r="J11" s="74">
        <f>'[30]розділ 1'!$G$31</f>
        <v>64</v>
      </c>
      <c r="K11" s="74">
        <v>627</v>
      </c>
      <c r="L11" s="74">
        <v>445</v>
      </c>
      <c r="M11" s="74">
        <f>'[43]Розділ 1'!$E$28-'[43]Розділ 1'!$J$15-'[43]Розділ 1'!$J$16-'[43]Розділ 1'!$J$18+'[43]Розділ 1'!$E$35</f>
        <v>613</v>
      </c>
      <c r="N11" s="74">
        <f>'[43]Розділ 1'!$J$9+'[43]Розділ 1'!$E$35</f>
        <v>523</v>
      </c>
      <c r="O11" s="74">
        <v>440</v>
      </c>
      <c r="P11" s="74">
        <v>428</v>
      </c>
      <c r="Q11" s="74">
        <f>'[56]Розділ 1'!$E$479+'[56]Розділ 2'!$D$8</f>
        <v>492</v>
      </c>
      <c r="R11" s="74">
        <f>'[56]Розділ 1'!$E$479</f>
        <v>474</v>
      </c>
      <c r="S11" s="74">
        <v>0</v>
      </c>
      <c r="T11" s="74">
        <f>'[30]розділ 1'!$F$22</f>
        <v>134</v>
      </c>
      <c r="U11" s="74">
        <v>2</v>
      </c>
      <c r="V11" s="74">
        <f>'[43]Розділ 1'!$E$18</f>
        <v>5</v>
      </c>
      <c r="W11" s="74">
        <v>0</v>
      </c>
      <c r="X11" s="74">
        <v>0</v>
      </c>
      <c r="Y11" s="74">
        <f t="shared" si="0"/>
        <v>4054</v>
      </c>
      <c r="Z11" s="74">
        <f t="shared" si="1"/>
        <v>1488</v>
      </c>
      <c r="AA11" s="84">
        <f t="shared" si="2"/>
        <v>-63.295510606808094</v>
      </c>
      <c r="AB11" s="5">
        <f t="shared" si="3"/>
        <v>-2566</v>
      </c>
    </row>
    <row r="12" spans="1:28" ht="12.75">
      <c r="A12" s="72">
        <v>5</v>
      </c>
      <c r="B12" s="75" t="s">
        <v>22</v>
      </c>
      <c r="C12" s="76">
        <v>536</v>
      </c>
      <c r="D12" s="76">
        <v>253</v>
      </c>
      <c r="E12" s="76">
        <f>'[9]розділ 1'!$D$14+'[9]довідка'!$E$3-'[9]розділи 3, 4, 5'!$K$6-'[9]розділи 3, 4, 5'!$K$7+'[10]розділ 1 '!$D$17</f>
        <v>453</v>
      </c>
      <c r="F12" s="76">
        <f>'[9]розділ 1'!$D$7+'[10]розділ 1 '!$D$6</f>
        <v>228</v>
      </c>
      <c r="G12" s="76">
        <v>880</v>
      </c>
      <c r="H12" s="76">
        <v>780</v>
      </c>
      <c r="I12" s="76">
        <f>'[31]розділ 1'!$F$23-'[31]розділ 1'!$K$10-'[31]розділ 1'!$F$22+'[31]розділ 1'!$G$31</f>
        <v>167</v>
      </c>
      <c r="J12" s="76">
        <f>'[31]розділ 1'!$G$31</f>
        <v>110</v>
      </c>
      <c r="K12" s="76">
        <v>1754</v>
      </c>
      <c r="L12" s="76">
        <v>1489</v>
      </c>
      <c r="M12" s="76">
        <f>'[44]Розділ 1'!$E$28-'[44]Розділ 1'!$J$15-'[44]Розділ 1'!$J$16-'[44]Розділ 1'!$J$18+'[44]Розділ 1'!$E$35</f>
        <v>2168</v>
      </c>
      <c r="N12" s="76">
        <f>'[44]Розділ 1'!$J$9+'[44]Розділ 1'!$E$35</f>
        <v>1587</v>
      </c>
      <c r="O12" s="76">
        <v>1314</v>
      </c>
      <c r="P12" s="76">
        <v>1303</v>
      </c>
      <c r="Q12" s="76">
        <f>'[57]Розділ 1'!$E$479+'[57]Розділ 2'!$D$8</f>
        <v>923</v>
      </c>
      <c r="R12" s="76">
        <f>'[57]Розділ 1'!$E$479</f>
        <v>921</v>
      </c>
      <c r="S12" s="76">
        <v>2</v>
      </c>
      <c r="T12" s="76">
        <f>'[31]розділ 1'!$F$22</f>
        <v>24</v>
      </c>
      <c r="U12" s="76">
        <v>4</v>
      </c>
      <c r="V12" s="76">
        <f>'[44]Розділ 1'!$E$18</f>
        <v>1</v>
      </c>
      <c r="W12" s="76">
        <v>0</v>
      </c>
      <c r="X12" s="76">
        <v>0</v>
      </c>
      <c r="Y12" s="76">
        <f t="shared" si="0"/>
        <v>4490</v>
      </c>
      <c r="Z12" s="76">
        <f t="shared" si="1"/>
        <v>3736</v>
      </c>
      <c r="AA12" s="10">
        <f t="shared" si="2"/>
        <v>-16.792873051224944</v>
      </c>
      <c r="AB12" s="5">
        <f t="shared" si="3"/>
        <v>-754</v>
      </c>
    </row>
    <row r="13" spans="1:28" ht="12.75">
      <c r="A13" s="72">
        <v>6</v>
      </c>
      <c r="B13" s="75" t="s">
        <v>23</v>
      </c>
      <c r="C13" s="76">
        <v>268</v>
      </c>
      <c r="D13" s="76">
        <v>120</v>
      </c>
      <c r="E13" s="76">
        <f>'[11]розділ 1'!$D$14+'[11]довідка'!$E$3-'[11]розділи 3, 4, 5'!$K$6-'[11]розділи 3, 4, 5'!$K$7+'[12]розділ 1 '!$D$17</f>
        <v>267</v>
      </c>
      <c r="F13" s="76">
        <f>'[11]розділ 1'!$D$7+'[12]розділ 1 '!$D$6</f>
        <v>122</v>
      </c>
      <c r="G13" s="76">
        <v>4793</v>
      </c>
      <c r="H13" s="76">
        <v>4694</v>
      </c>
      <c r="I13" s="76">
        <f>'[32]розділ 1'!$F$23-'[32]розділ 1'!$K$10-'[32]розділ 1'!$F$22+'[32]розділ 1'!$G$31</f>
        <v>85</v>
      </c>
      <c r="J13" s="76">
        <f>'[32]розділ 1'!$G$31</f>
        <v>56</v>
      </c>
      <c r="K13" s="76">
        <v>681</v>
      </c>
      <c r="L13" s="76">
        <v>593</v>
      </c>
      <c r="M13" s="76">
        <f>'[45]Розділ 1'!$E$28-'[45]Розділ 1'!$J$15-'[45]Розділ 1'!$J$16-'[45]Розділ 1'!$J$18+'[45]Розділ 1'!$E$35</f>
        <v>649</v>
      </c>
      <c r="N13" s="76">
        <f>'[45]Розділ 1'!$J$9+'[45]Розділ 1'!$E$35</f>
        <v>555</v>
      </c>
      <c r="O13" s="76">
        <v>760</v>
      </c>
      <c r="P13" s="76">
        <v>759</v>
      </c>
      <c r="Q13" s="76">
        <f>'[58]Розділ 1'!$E$479+'[58]Розділ 2'!$D$8</f>
        <v>709</v>
      </c>
      <c r="R13" s="76">
        <f>'[58]Розділ 1'!$E$479</f>
        <v>695</v>
      </c>
      <c r="S13" s="76">
        <v>1</v>
      </c>
      <c r="T13" s="76">
        <f>'[32]розділ 1'!$F$22</f>
        <v>123</v>
      </c>
      <c r="U13" s="76">
        <v>2</v>
      </c>
      <c r="V13" s="76">
        <f>'[45]Розділ 1'!$E$18</f>
        <v>8</v>
      </c>
      <c r="W13" s="76">
        <v>0</v>
      </c>
      <c r="X13" s="76">
        <v>0</v>
      </c>
      <c r="Y13" s="76">
        <f t="shared" si="0"/>
        <v>6505</v>
      </c>
      <c r="Z13" s="76">
        <f t="shared" si="1"/>
        <v>1841</v>
      </c>
      <c r="AA13" s="10">
        <f t="shared" si="2"/>
        <v>-71.69869331283628</v>
      </c>
      <c r="AB13" s="5">
        <f t="shared" si="3"/>
        <v>-4664</v>
      </c>
    </row>
    <row r="14" spans="1:28" ht="12" customHeight="1">
      <c r="A14" s="72">
        <v>7</v>
      </c>
      <c r="B14" s="75" t="s">
        <v>24</v>
      </c>
      <c r="C14" s="76">
        <v>1789</v>
      </c>
      <c r="D14" s="76">
        <v>645</v>
      </c>
      <c r="E14" s="76">
        <f>'[13]розділ 1'!$D$14+'[13]довідка'!$E$3-'[13]розділи 3, 4, 5'!$K$6-'[13]розділи 3, 4, 5'!$K$7+'[14]розділ 1 '!$D$17</f>
        <v>1575</v>
      </c>
      <c r="F14" s="76">
        <f>'[13]розділ 1'!$D$7+'[14]розділ 1 '!$D$6</f>
        <v>579</v>
      </c>
      <c r="G14" s="76">
        <v>2037</v>
      </c>
      <c r="H14" s="76">
        <v>1694</v>
      </c>
      <c r="I14" s="76">
        <f>'[33]розділ 1'!$F$23-'[33]розділ 1'!$K$10-'[33]розділ 1'!$F$22+'[33]розділ 1'!$G$31</f>
        <v>251</v>
      </c>
      <c r="J14" s="76">
        <f>'[33]розділ 1'!$G$31</f>
        <v>163</v>
      </c>
      <c r="K14" s="76">
        <v>6210</v>
      </c>
      <c r="L14" s="76">
        <v>4618</v>
      </c>
      <c r="M14" s="76">
        <f>'[46]Розділ 1'!$E$28-'[46]Розділ 1'!$J$15-'[46]Розділ 1'!$J$16-'[46]Розділ 1'!$J$18+'[46]Розділ 1'!$E$35</f>
        <v>5767</v>
      </c>
      <c r="N14" s="76">
        <f>'[46]Розділ 1'!$J$9+'[46]Розділ 1'!$E$35</f>
        <v>3758</v>
      </c>
      <c r="O14" s="76">
        <v>2837</v>
      </c>
      <c r="P14" s="76">
        <v>2799</v>
      </c>
      <c r="Q14" s="76">
        <f>'[59]Розділ 1'!$E$479+'[59]Розділ 2'!$D$8</f>
        <v>2182</v>
      </c>
      <c r="R14" s="76">
        <f>'[59]Розділ 1'!$E$479</f>
        <v>2152</v>
      </c>
      <c r="S14" s="76">
        <v>0</v>
      </c>
      <c r="T14" s="76">
        <f>'[33]розділ 1'!$F$22</f>
        <v>103</v>
      </c>
      <c r="U14" s="76">
        <v>24</v>
      </c>
      <c r="V14" s="76">
        <f>'[46]Розділ 1'!$E$18</f>
        <v>48</v>
      </c>
      <c r="W14" s="76">
        <v>0</v>
      </c>
      <c r="X14" s="76">
        <v>0</v>
      </c>
      <c r="Y14" s="76">
        <f t="shared" si="0"/>
        <v>12897</v>
      </c>
      <c r="Z14" s="76">
        <f t="shared" si="1"/>
        <v>9926</v>
      </c>
      <c r="AA14" s="10">
        <f t="shared" si="2"/>
        <v>-23.03636504613476</v>
      </c>
      <c r="AB14" s="5">
        <f t="shared" si="3"/>
        <v>-2971</v>
      </c>
    </row>
    <row r="15" spans="1:28" ht="12.75">
      <c r="A15" s="77">
        <v>8</v>
      </c>
      <c r="B15" s="73" t="s">
        <v>25</v>
      </c>
      <c r="C15" s="74">
        <v>311</v>
      </c>
      <c r="D15" s="74">
        <v>125</v>
      </c>
      <c r="E15" s="74">
        <f>'[15]розділ 1'!$D$14+'[15]довідка'!$E$3-'[15]розділи 3, 4, 5'!$K$6-'[15]розділи 3, 4, 5'!$K$7+'[16]розділ 1 '!$D$17</f>
        <v>239</v>
      </c>
      <c r="F15" s="74">
        <f>'[15]розділ 1'!$D$7+'[16]розділ 1 '!$D$6</f>
        <v>104</v>
      </c>
      <c r="G15" s="74">
        <v>708</v>
      </c>
      <c r="H15" s="74">
        <v>689</v>
      </c>
      <c r="I15" s="74">
        <f>'[34]розділ 1'!$F$23-'[34]розділ 1'!$K$10-'[34]розділ 1'!$F$22+'[34]розділ 1'!$G$31</f>
        <v>35</v>
      </c>
      <c r="J15" s="74">
        <f>'[34]розділ 1'!$G$31</f>
        <v>31</v>
      </c>
      <c r="K15" s="74">
        <v>540</v>
      </c>
      <c r="L15" s="74">
        <v>408</v>
      </c>
      <c r="M15" s="74">
        <f>'[47]Розділ 1'!$E$28-'[47]Розділ 1'!$J$15-'[47]Розділ 1'!$J$16-'[47]Розділ 1'!$J$18+'[47]Розділ 1'!$E$35</f>
        <v>571</v>
      </c>
      <c r="N15" s="74">
        <f>'[47]Розділ 1'!$J$9+'[47]Розділ 1'!$E$35</f>
        <v>404</v>
      </c>
      <c r="O15" s="74">
        <v>691</v>
      </c>
      <c r="P15" s="74">
        <v>691</v>
      </c>
      <c r="Q15" s="74">
        <f>'[60]Розділ 1'!$E$479+'[60]Розділ 2'!$D$8</f>
        <v>520</v>
      </c>
      <c r="R15" s="74">
        <f>'[60]Розділ 1'!$E$479</f>
        <v>520</v>
      </c>
      <c r="S15" s="74">
        <v>1</v>
      </c>
      <c r="T15" s="74">
        <f>'[34]розділ 1'!$F$22</f>
        <v>15</v>
      </c>
      <c r="U15" s="74">
        <v>0</v>
      </c>
      <c r="V15" s="74">
        <f>'[47]Розділ 1'!$E$18</f>
        <v>0</v>
      </c>
      <c r="W15" s="74">
        <v>0</v>
      </c>
      <c r="X15" s="74">
        <v>0</v>
      </c>
      <c r="Y15" s="74">
        <f t="shared" si="0"/>
        <v>2251</v>
      </c>
      <c r="Z15" s="74">
        <f t="shared" si="1"/>
        <v>1380</v>
      </c>
      <c r="AA15" s="84">
        <f t="shared" si="2"/>
        <v>-38.69391381608174</v>
      </c>
      <c r="AB15" s="5">
        <f t="shared" si="3"/>
        <v>-871</v>
      </c>
    </row>
    <row r="16" spans="1:28" ht="12.75">
      <c r="A16" s="6">
        <v>9</v>
      </c>
      <c r="B16" s="13" t="s">
        <v>26</v>
      </c>
      <c r="C16" s="15">
        <v>457</v>
      </c>
      <c r="D16" s="15">
        <v>198</v>
      </c>
      <c r="E16" s="15">
        <f>'[17]розділ 1'!$D$14+'[17]довідка'!$E$3-'[17]розділи 3, 4, 5'!$K$6-'[17]розділи 3, 4, 5'!$K$7+'[18]розділ 1 '!$D$17</f>
        <v>375</v>
      </c>
      <c r="F16" s="15">
        <f>'[17]розділ 1'!$D$7+'[18]розділ 1 '!$D$6</f>
        <v>193</v>
      </c>
      <c r="G16" s="15">
        <v>2660</v>
      </c>
      <c r="H16" s="15">
        <v>2570</v>
      </c>
      <c r="I16" s="15">
        <f>'[35]розділ 1'!$F$23-'[35]розділ 1'!$K$10-'[35]розділ 1'!$F$22+'[35]розділ 1'!$G$31</f>
        <v>70</v>
      </c>
      <c r="J16" s="15">
        <f>'[35]розділ 1'!$G$31</f>
        <v>39</v>
      </c>
      <c r="K16" s="15">
        <v>1729</v>
      </c>
      <c r="L16" s="15">
        <v>1436</v>
      </c>
      <c r="M16" s="15">
        <f>'[48]Розділ 1'!$E$28-'[48]Розділ 1'!$J$15-'[48]Розділ 1'!$J$16-'[48]Розділ 1'!$J$18+'[48]Розділ 1'!$E$35</f>
        <v>1381</v>
      </c>
      <c r="N16" s="15">
        <f>'[48]Розділ 1'!$J$9+'[48]Розділ 1'!$E$35</f>
        <v>1124</v>
      </c>
      <c r="O16" s="15">
        <v>1054</v>
      </c>
      <c r="P16" s="15">
        <v>1044</v>
      </c>
      <c r="Q16" s="15">
        <f>'[61]Розділ 1'!$E$479+'[61]Розділ 2'!$D$8</f>
        <v>732</v>
      </c>
      <c r="R16" s="15">
        <f>'[61]Розділ 1'!$E$479</f>
        <v>730</v>
      </c>
      <c r="S16" s="15">
        <v>1</v>
      </c>
      <c r="T16" s="15">
        <f>'[35]розділ 1'!$F$22</f>
        <v>545</v>
      </c>
      <c r="U16" s="15">
        <v>6</v>
      </c>
      <c r="V16" s="15">
        <f>'[48]Розділ 1'!$E$18</f>
        <v>14</v>
      </c>
      <c r="W16" s="15">
        <v>0</v>
      </c>
      <c r="X16" s="15">
        <v>0</v>
      </c>
      <c r="Y16" s="15">
        <f t="shared" si="0"/>
        <v>5907</v>
      </c>
      <c r="Z16" s="15">
        <f t="shared" si="1"/>
        <v>3117</v>
      </c>
      <c r="AA16" s="10">
        <f t="shared" si="2"/>
        <v>-47.23209751142712</v>
      </c>
      <c r="AB16" s="5">
        <f t="shared" si="3"/>
        <v>-2790</v>
      </c>
    </row>
    <row r="17" spans="1:28" ht="12.75">
      <c r="A17" s="6">
        <v>10</v>
      </c>
      <c r="B17" s="13" t="s">
        <v>27</v>
      </c>
      <c r="C17" s="15">
        <v>488</v>
      </c>
      <c r="D17" s="15">
        <v>245</v>
      </c>
      <c r="E17" s="15">
        <f>'[19]розділ 1'!$D$14+'[19]довідка'!$E$3-'[19]розділи 3, 4, 5'!$K$6-'[19]розділи 3, 4, 5'!$K$7+'[20]розділ 1 '!$D$17</f>
        <v>463</v>
      </c>
      <c r="F17" s="15">
        <f>'[19]розділ 1'!$D$7+'[20]розділ 1 '!$D$6</f>
        <v>221</v>
      </c>
      <c r="G17" s="15">
        <v>3529</v>
      </c>
      <c r="H17" s="15">
        <v>3453</v>
      </c>
      <c r="I17" s="15">
        <f>'[36]розділ 1'!$F$23-'[36]розділ 1'!$K$10-'[36]розділ 1'!$F$22+'[36]розділ 1'!$G$31</f>
        <v>93</v>
      </c>
      <c r="J17" s="15">
        <f>'[36]розділ 1'!$G$31</f>
        <v>76</v>
      </c>
      <c r="K17" s="15">
        <v>2031</v>
      </c>
      <c r="L17" s="15">
        <v>1258</v>
      </c>
      <c r="M17" s="15">
        <f>'[49]Розділ 1'!$E$28-'[49]Розділ 1'!$J$15-'[49]Розділ 1'!$J$16-'[49]Розділ 1'!$J$18+'[49]Розділ 1'!$E$35</f>
        <v>1776</v>
      </c>
      <c r="N17" s="15">
        <f>'[49]Розділ 1'!$J$9+'[49]Розділ 1'!$E$35</f>
        <v>1080</v>
      </c>
      <c r="O17" s="15">
        <v>1089</v>
      </c>
      <c r="P17" s="15">
        <v>1088</v>
      </c>
      <c r="Q17" s="15">
        <f>'[62]Розділ 1'!$E$479+'[62]Розділ 2'!$D$8</f>
        <v>910</v>
      </c>
      <c r="R17" s="15">
        <f>'[62]Розділ 1'!$E$479</f>
        <v>910</v>
      </c>
      <c r="S17" s="15">
        <v>3</v>
      </c>
      <c r="T17" s="15">
        <f>'[36]розділ 1'!$F$22</f>
        <v>99</v>
      </c>
      <c r="U17" s="15">
        <v>40</v>
      </c>
      <c r="V17" s="15">
        <f>'[49]Розділ 1'!$E$18</f>
        <v>7</v>
      </c>
      <c r="W17" s="15">
        <v>0</v>
      </c>
      <c r="X17" s="15">
        <v>0</v>
      </c>
      <c r="Y17" s="15">
        <f t="shared" si="0"/>
        <v>7180</v>
      </c>
      <c r="Z17" s="15">
        <f t="shared" si="1"/>
        <v>3348</v>
      </c>
      <c r="AA17" s="10">
        <f t="shared" si="2"/>
        <v>-53.370473537604454</v>
      </c>
      <c r="AB17" s="5">
        <f t="shared" si="3"/>
        <v>-3832</v>
      </c>
    </row>
    <row r="18" spans="1:28" ht="12.75">
      <c r="A18" s="6">
        <v>11</v>
      </c>
      <c r="B18" s="13" t="s">
        <v>28</v>
      </c>
      <c r="C18" s="15">
        <v>942</v>
      </c>
      <c r="D18" s="15">
        <v>426</v>
      </c>
      <c r="E18" s="15">
        <f>'[21]розділ 1'!$D$14+'[21]довідка'!$E$3-'[21]розділи 3, 4, 5'!$K$6-'[21]розділи 3, 4, 5'!$K$7+'[22]розділ 1 '!$D$17</f>
        <v>778</v>
      </c>
      <c r="F18" s="15">
        <f>'[21]розділ 1'!$D$7+'[22]розділ 1 '!$D$6</f>
        <v>392</v>
      </c>
      <c r="G18" s="15">
        <v>6607</v>
      </c>
      <c r="H18" s="15">
        <v>6540</v>
      </c>
      <c r="I18" s="15">
        <f>'[37]розділ 1'!$F$23-'[37]розділ 1'!$K$10-'[37]розділ 1'!$F$22+'[37]розділ 1'!$G$31</f>
        <v>4947</v>
      </c>
      <c r="J18" s="15">
        <f>'[37]розділ 1'!$G$31</f>
        <v>4913</v>
      </c>
      <c r="K18" s="15">
        <v>3674</v>
      </c>
      <c r="L18" s="15">
        <v>2938</v>
      </c>
      <c r="M18" s="15">
        <f>'[50]Розділ 1'!$E$28-'[50]Розділ 1'!$J$15-'[50]Розділ 1'!$J$16-'[50]Розділ 1'!$J$18+'[50]Розділ 1'!$E$35</f>
        <v>3387</v>
      </c>
      <c r="N18" s="15">
        <f>'[50]Розділ 1'!$J$9+'[50]Розділ 1'!$E$35</f>
        <v>2252</v>
      </c>
      <c r="O18" s="15">
        <v>1876</v>
      </c>
      <c r="P18" s="15">
        <v>1868</v>
      </c>
      <c r="Q18" s="15">
        <f>'[63]Розділ 1'!$E$479+'[63]Розділ 2'!$D$8</f>
        <v>1260</v>
      </c>
      <c r="R18" s="15">
        <f>'[63]Розділ 1'!$E$479</f>
        <v>1259</v>
      </c>
      <c r="S18" s="15">
        <v>2</v>
      </c>
      <c r="T18" s="15">
        <f>'[37]розділ 1'!$F$22</f>
        <v>0</v>
      </c>
      <c r="U18" s="15">
        <v>28</v>
      </c>
      <c r="V18" s="15">
        <f>'[50]Розділ 1'!$E$18</f>
        <v>9</v>
      </c>
      <c r="W18" s="15">
        <v>0</v>
      </c>
      <c r="X18" s="15">
        <v>0</v>
      </c>
      <c r="Y18" s="15">
        <f t="shared" si="0"/>
        <v>13129</v>
      </c>
      <c r="Z18" s="15">
        <f t="shared" si="1"/>
        <v>10381</v>
      </c>
      <c r="AA18" s="10">
        <f t="shared" si="2"/>
        <v>-20.930763957650996</v>
      </c>
      <c r="AB18" s="5">
        <f t="shared" si="3"/>
        <v>-2748</v>
      </c>
    </row>
    <row r="19" spans="1:28" ht="14.25" customHeight="1">
      <c r="A19" s="6">
        <v>12</v>
      </c>
      <c r="B19" s="13" t="s">
        <v>29</v>
      </c>
      <c r="C19" s="15">
        <v>2823</v>
      </c>
      <c r="D19" s="15">
        <v>891</v>
      </c>
      <c r="E19" s="15">
        <f>'[23]розділ 1'!$D$14+'[23]довідка'!$E$3-'[23]розділи 3, 4, 5'!$K$6-'[23]розділи 3, 4, 5'!$K$7+'[24]розділ 1 '!$D$17</f>
        <v>4410</v>
      </c>
      <c r="F19" s="15">
        <f>'[23]розділ 1'!$D$7+'[24]розділ 1 '!$D$6</f>
        <v>802</v>
      </c>
      <c r="G19" s="15">
        <v>4569</v>
      </c>
      <c r="H19" s="15">
        <v>4307</v>
      </c>
      <c r="I19" s="15">
        <f>'[38]розділ 1'!$F$23-'[38]розділ 1'!$K$10-'[38]розділ 1'!$F$22+'[38]розділ 1'!$G$31</f>
        <v>458</v>
      </c>
      <c r="J19" s="15">
        <f>'[38]розділ 1'!$G$31</f>
        <v>458</v>
      </c>
      <c r="K19" s="15">
        <v>10468</v>
      </c>
      <c r="L19" s="15">
        <v>7937</v>
      </c>
      <c r="M19" s="15">
        <f>'[51]Розділ 1'!$E$28-'[51]Розділ 1'!$J$15-'[51]Розділ 1'!$J$16-'[51]Розділ 1'!$J$18+'[51]Розділ 1'!$E$35</f>
        <v>8263</v>
      </c>
      <c r="N19" s="15">
        <f>'[51]Розділ 1'!$J$9+'[51]Розділ 1'!$E$35</f>
        <v>5913</v>
      </c>
      <c r="O19" s="15">
        <v>11378</v>
      </c>
      <c r="P19" s="15">
        <v>11374</v>
      </c>
      <c r="Q19" s="15">
        <f>'[64]Розділ 1'!$E$479+'[64]Розділ 2'!$D$8</f>
        <v>9407</v>
      </c>
      <c r="R19" s="15">
        <f>'[64]Розділ 1'!$E$479</f>
        <v>9064</v>
      </c>
      <c r="S19" s="15">
        <v>26</v>
      </c>
      <c r="T19" s="15">
        <f>'[38]розділ 1'!$F$22</f>
        <v>0</v>
      </c>
      <c r="U19" s="15">
        <v>14</v>
      </c>
      <c r="V19" s="15">
        <f>'[51]Розділ 1'!$E$18</f>
        <v>30</v>
      </c>
      <c r="W19" s="15">
        <v>0</v>
      </c>
      <c r="X19" s="15">
        <v>0</v>
      </c>
      <c r="Y19" s="15">
        <f t="shared" si="0"/>
        <v>29278</v>
      </c>
      <c r="Z19" s="15">
        <f t="shared" si="1"/>
        <v>22568</v>
      </c>
      <c r="AA19" s="10">
        <f t="shared" si="2"/>
        <v>-22.918232119680297</v>
      </c>
      <c r="AB19" s="5">
        <f t="shared" si="3"/>
        <v>-6710</v>
      </c>
    </row>
    <row r="20" spans="1:28" ht="12.75">
      <c r="A20" s="6">
        <v>13</v>
      </c>
      <c r="B20" s="13" t="s">
        <v>30</v>
      </c>
      <c r="C20" s="15">
        <v>661</v>
      </c>
      <c r="D20" s="15">
        <v>267</v>
      </c>
      <c r="E20" s="15">
        <f>'[25]розділ 1'!$D$14+'[25]довідка'!$E$3-'[25]розділи 3, 4, 5'!$K$6-'[25]розділи 3, 4, 5'!$K$7+'[26]розділ 1 '!$D$17</f>
        <v>688</v>
      </c>
      <c r="F20" s="15">
        <f>'[25]розділ 1'!$D$7+'[26]розділ 1 '!$D$6</f>
        <v>256</v>
      </c>
      <c r="G20" s="15">
        <v>5837</v>
      </c>
      <c r="H20" s="15">
        <v>5567</v>
      </c>
      <c r="I20" s="15">
        <f>'[39]розділ 1'!$F$23-'[39]розділ 1'!$K$10-'[39]розділ 1'!$F$22+'[39]розділ 1'!$G$31</f>
        <v>242</v>
      </c>
      <c r="J20" s="15">
        <f>'[39]розділ 1'!$G$31</f>
        <v>150</v>
      </c>
      <c r="K20" s="15">
        <v>2459</v>
      </c>
      <c r="L20" s="15">
        <v>1932</v>
      </c>
      <c r="M20" s="15">
        <f>'[52]Розділ 1'!$E$28-'[52]Розділ 1'!$J$15-'[52]Розділ 1'!$J$16-'[52]Розділ 1'!$J$18+'[52]Розділ 1'!$E$35</f>
        <v>4383</v>
      </c>
      <c r="N20" s="15">
        <f>'[52]Розділ 1'!$J$9+'[52]Розділ 1'!$E$35</f>
        <v>1811</v>
      </c>
      <c r="O20" s="15">
        <v>1969</v>
      </c>
      <c r="P20" s="15">
        <v>1959</v>
      </c>
      <c r="Q20" s="15">
        <f>'[65]Розділ 1'!$E$479+'[65]Розділ 2'!$D$8</f>
        <v>1658</v>
      </c>
      <c r="R20" s="15">
        <f>'[65]Розділ 1'!$E$479</f>
        <v>1656</v>
      </c>
      <c r="S20" s="15">
        <v>0</v>
      </c>
      <c r="T20" s="15">
        <f>'[39]розділ 1'!$F$22</f>
        <v>0</v>
      </c>
      <c r="U20" s="15">
        <v>8</v>
      </c>
      <c r="V20" s="15">
        <f>'[52]Розділ 1'!$E$18</f>
        <v>7</v>
      </c>
      <c r="W20" s="15">
        <v>0</v>
      </c>
      <c r="X20" s="15">
        <v>0</v>
      </c>
      <c r="Y20" s="15">
        <f t="shared" si="0"/>
        <v>10934</v>
      </c>
      <c r="Z20" s="15">
        <f t="shared" si="1"/>
        <v>6978</v>
      </c>
      <c r="AA20" s="10">
        <f t="shared" si="2"/>
        <v>-36.18072068776294</v>
      </c>
      <c r="AB20" s="5">
        <f t="shared" si="3"/>
        <v>-3956</v>
      </c>
    </row>
    <row r="21" spans="1:28" ht="12.75">
      <c r="A21" s="11"/>
      <c r="B21" s="35" t="s">
        <v>12</v>
      </c>
      <c r="C21" s="34">
        <f aca="true" t="shared" si="4" ref="C21:Z21">SUM(C8:C20)</f>
        <v>10092</v>
      </c>
      <c r="D21" s="34">
        <f t="shared" si="4"/>
        <v>3901</v>
      </c>
      <c r="E21" s="34">
        <f>SUM(E8:E20)</f>
        <v>10879</v>
      </c>
      <c r="F21" s="34">
        <f t="shared" si="4"/>
        <v>3560</v>
      </c>
      <c r="G21" s="34">
        <f t="shared" si="4"/>
        <v>41204</v>
      </c>
      <c r="H21" s="34">
        <f t="shared" si="4"/>
        <v>38905</v>
      </c>
      <c r="I21" s="34">
        <f t="shared" si="4"/>
        <v>6735</v>
      </c>
      <c r="J21" s="34">
        <f t="shared" si="4"/>
        <v>6322</v>
      </c>
      <c r="K21" s="34">
        <f t="shared" si="4"/>
        <v>35570</v>
      </c>
      <c r="L21" s="41">
        <f t="shared" si="4"/>
        <v>27060</v>
      </c>
      <c r="M21" s="41">
        <f t="shared" si="4"/>
        <v>34203</v>
      </c>
      <c r="N21" s="41">
        <f t="shared" si="4"/>
        <v>23047</v>
      </c>
      <c r="O21" s="41">
        <f t="shared" si="4"/>
        <v>26894</v>
      </c>
      <c r="P21" s="41">
        <f t="shared" si="4"/>
        <v>26762</v>
      </c>
      <c r="Q21" s="41">
        <f t="shared" si="4"/>
        <v>21955</v>
      </c>
      <c r="R21" s="41">
        <f t="shared" si="4"/>
        <v>21503</v>
      </c>
      <c r="S21" s="41">
        <f t="shared" si="4"/>
        <v>38</v>
      </c>
      <c r="T21" s="41">
        <f t="shared" si="4"/>
        <v>1425</v>
      </c>
      <c r="U21" s="41">
        <f t="shared" si="4"/>
        <v>142</v>
      </c>
      <c r="V21" s="41">
        <f t="shared" si="4"/>
        <v>139</v>
      </c>
      <c r="W21" s="41">
        <f t="shared" si="4"/>
        <v>0</v>
      </c>
      <c r="X21" s="41">
        <f t="shared" si="4"/>
        <v>0</v>
      </c>
      <c r="Y21" s="41">
        <f t="shared" si="4"/>
        <v>113940</v>
      </c>
      <c r="Z21" s="41">
        <f t="shared" si="4"/>
        <v>75336</v>
      </c>
      <c r="AA21" s="42">
        <f t="shared" si="2"/>
        <v>-33.880989994734065</v>
      </c>
      <c r="AB21" s="5">
        <f t="shared" si="3"/>
        <v>-38604</v>
      </c>
    </row>
    <row r="22" ht="12.75">
      <c r="E22" s="1">
        <v>10886</v>
      </c>
    </row>
    <row r="23" ht="12.75">
      <c r="E23" s="32">
        <f>'[66]розділ 1'!$D$7+'[66]розділ 1'!$D$9+'[66]розділ 1'!$D$11+'[66]розділ 1'!$D$12+'[66]розділ 1'!$D$13+'[66]довідка'!$E$3+'[66]розділи 3, 4, 5'!$F$6-'[66]розділи 3, 4, 5'!$K$6+'[66]розділ 8'!$F$15+'[67]розділ 1 '!$D$17+'[67]довідка '!$D$3</f>
        <v>10886</v>
      </c>
    </row>
    <row r="24" spans="3:26" ht="12.75">
      <c r="C24" s="33">
        <v>9805</v>
      </c>
      <c r="D24" s="33">
        <v>3900</v>
      </c>
      <c r="E24" s="33">
        <v>10859</v>
      </c>
      <c r="F24" s="33">
        <v>3539</v>
      </c>
      <c r="G24" s="1">
        <v>41221</v>
      </c>
      <c r="H24" s="1">
        <v>38905</v>
      </c>
      <c r="I24" s="1">
        <v>6735</v>
      </c>
      <c r="J24" s="1">
        <v>6322</v>
      </c>
      <c r="K24" s="1">
        <v>35565</v>
      </c>
      <c r="L24" s="1">
        <v>27055</v>
      </c>
      <c r="M24" s="1">
        <v>34132</v>
      </c>
      <c r="N24" s="1">
        <v>23047</v>
      </c>
      <c r="O24" s="1">
        <v>26894</v>
      </c>
      <c r="P24" s="1">
        <v>26762</v>
      </c>
      <c r="Q24" s="1">
        <v>21955</v>
      </c>
      <c r="R24" s="1">
        <v>21503</v>
      </c>
      <c r="S24" s="1">
        <v>38</v>
      </c>
      <c r="T24" s="1">
        <v>1425</v>
      </c>
      <c r="U24" s="1">
        <v>142</v>
      </c>
      <c r="V24" s="1">
        <v>139</v>
      </c>
      <c r="X24" s="1">
        <v>0</v>
      </c>
      <c r="Y24" s="1">
        <v>113665</v>
      </c>
      <c r="Z24" s="1">
        <v>75245</v>
      </c>
    </row>
  </sheetData>
  <sheetProtection/>
  <mergeCells count="28">
    <mergeCell ref="S4:T4"/>
    <mergeCell ref="U4:V4"/>
    <mergeCell ref="A4:A6"/>
    <mergeCell ref="B4:B6"/>
    <mergeCell ref="C4:F4"/>
    <mergeCell ref="G4:J4"/>
    <mergeCell ref="K4:N4"/>
    <mergeCell ref="O4:R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Y5:Y6"/>
    <mergeCell ref="Z5:Z6"/>
    <mergeCell ref="AA5:AA6"/>
    <mergeCell ref="C2:N2"/>
    <mergeCell ref="S5:S6"/>
    <mergeCell ref="T5:T6"/>
    <mergeCell ref="U5:U6"/>
    <mergeCell ref="V5:V6"/>
    <mergeCell ref="W5:W6"/>
    <mergeCell ref="X5:X6"/>
  </mergeCells>
  <printOptions/>
  <pageMargins left="0.31496062992125984" right="0.31" top="0.94" bottom="0.35433070866141736" header="0.84" footer="0.31496062992125984"/>
  <pageSetup horizontalDpi="600" verticalDpi="600" orientation="landscape" paperSize="9" scale="95" r:id="rId1"/>
  <colBreaks count="1" manualBreakCount="1">
    <brk id="14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2">
      <pane xSplit="2" ySplit="8" topLeftCell="L1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T25" sqref="T25"/>
    </sheetView>
  </sheetViews>
  <sheetFormatPr defaultColWidth="9.00390625" defaultRowHeight="15.75"/>
  <cols>
    <col min="1" max="1" width="3.875" style="1" customWidth="1"/>
    <col min="2" max="2" width="27.25390625" style="1" customWidth="1"/>
    <col min="3" max="3" width="7.50390625" style="1" customWidth="1"/>
    <col min="4" max="4" width="7.25390625" style="1" customWidth="1"/>
    <col min="5" max="5" width="6.75390625" style="1" customWidth="1"/>
    <col min="6" max="6" width="7.25390625" style="1" customWidth="1"/>
    <col min="7" max="7" width="6.75390625" style="1" customWidth="1"/>
    <col min="8" max="8" width="7.625" style="1" customWidth="1"/>
    <col min="9" max="9" width="6.50390625" style="1" customWidth="1"/>
    <col min="10" max="11" width="6.875" style="1" customWidth="1"/>
    <col min="12" max="12" width="7.75390625" style="1" customWidth="1"/>
    <col min="13" max="13" width="6.875" style="1" customWidth="1"/>
    <col min="14" max="14" width="7.875" style="1" customWidth="1"/>
    <col min="15" max="15" width="6.625" style="1" customWidth="1"/>
    <col min="16" max="16" width="7.50390625" style="1" customWidth="1"/>
    <col min="17" max="17" width="7.375" style="1" customWidth="1"/>
    <col min="18" max="18" width="9.00390625" style="1" customWidth="1"/>
    <col min="19" max="19" width="6.75390625" style="1" customWidth="1"/>
    <col min="20" max="20" width="9.00390625" style="1" customWidth="1"/>
    <col min="21" max="21" width="8.375" style="1" customWidth="1"/>
    <col min="22" max="22" width="8.00390625" style="1" customWidth="1"/>
    <col min="23" max="24" width="9.00390625" style="1" customWidth="1"/>
    <col min="25" max="25" width="7.125" style="1" customWidth="1"/>
    <col min="26" max="26" width="6.75390625" style="1" customWidth="1"/>
    <col min="27" max="27" width="7.125" style="1" customWidth="1"/>
    <col min="28" max="28" width="7.00390625" style="1" customWidth="1"/>
    <col min="29" max="29" width="9.875" style="1" customWidth="1"/>
    <col min="30" max="16384" width="9.00390625" style="1" customWidth="1"/>
  </cols>
  <sheetData>
    <row r="1" spans="16:29" ht="12.75">
      <c r="P1" s="12" t="s">
        <v>31</v>
      </c>
      <c r="AC1" s="12" t="s">
        <v>32</v>
      </c>
    </row>
    <row r="3" spans="2:25" ht="18.75">
      <c r="B3" s="17"/>
      <c r="C3" s="48" t="s">
        <v>33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3"/>
      <c r="O3" s="3"/>
      <c r="P3" s="3"/>
      <c r="Q3" s="3"/>
      <c r="R3" s="3"/>
      <c r="S3" s="17"/>
      <c r="T3" s="17"/>
      <c r="U3" s="17"/>
      <c r="V3" s="17"/>
      <c r="W3" s="17"/>
      <c r="X3" s="17"/>
      <c r="Y3" s="17"/>
    </row>
    <row r="4" spans="10:11" ht="15.75">
      <c r="J4" s="18"/>
      <c r="K4" s="18"/>
    </row>
    <row r="5" spans="1:29" ht="15.75" customHeight="1">
      <c r="A5" s="56" t="s">
        <v>1</v>
      </c>
      <c r="B5" s="59" t="s">
        <v>34</v>
      </c>
      <c r="C5" s="62" t="s">
        <v>35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65" t="s">
        <v>35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78.75" customHeight="1">
      <c r="A6" s="57"/>
      <c r="B6" s="60"/>
      <c r="C6" s="66" t="s">
        <v>36</v>
      </c>
      <c r="D6" s="67"/>
      <c r="E6" s="53" t="s">
        <v>3</v>
      </c>
      <c r="F6" s="54"/>
      <c r="G6" s="54"/>
      <c r="H6" s="55"/>
      <c r="I6" s="53" t="s">
        <v>4</v>
      </c>
      <c r="J6" s="54"/>
      <c r="K6" s="54"/>
      <c r="L6" s="55"/>
      <c r="M6" s="53" t="s">
        <v>5</v>
      </c>
      <c r="N6" s="54"/>
      <c r="O6" s="54"/>
      <c r="P6" s="55"/>
      <c r="Q6" s="45" t="s">
        <v>6</v>
      </c>
      <c r="R6" s="45"/>
      <c r="S6" s="45"/>
      <c r="T6" s="45"/>
      <c r="U6" s="45" t="s">
        <v>7</v>
      </c>
      <c r="V6" s="45"/>
      <c r="W6" s="45" t="s">
        <v>8</v>
      </c>
      <c r="X6" s="45"/>
      <c r="Y6" s="45" t="s">
        <v>9</v>
      </c>
      <c r="Z6" s="45"/>
      <c r="AA6" s="49" t="s">
        <v>10</v>
      </c>
      <c r="AB6" s="49"/>
      <c r="AC6" s="43" t="s">
        <v>37</v>
      </c>
    </row>
    <row r="7" spans="1:29" ht="12.75" customHeight="1">
      <c r="A7" s="57"/>
      <c r="B7" s="60"/>
      <c r="C7" s="68"/>
      <c r="D7" s="69"/>
      <c r="E7" s="45">
        <v>2011</v>
      </c>
      <c r="F7" s="45"/>
      <c r="G7" s="45">
        <v>2012</v>
      </c>
      <c r="H7" s="45"/>
      <c r="I7" s="45">
        <v>2011</v>
      </c>
      <c r="J7" s="45"/>
      <c r="K7" s="45">
        <v>2012</v>
      </c>
      <c r="L7" s="45"/>
      <c r="M7" s="45">
        <v>2011</v>
      </c>
      <c r="N7" s="45"/>
      <c r="O7" s="45">
        <v>2012</v>
      </c>
      <c r="P7" s="45"/>
      <c r="Q7" s="45">
        <v>2011</v>
      </c>
      <c r="R7" s="45"/>
      <c r="S7" s="45">
        <v>2012</v>
      </c>
      <c r="T7" s="45"/>
      <c r="U7" s="45">
        <v>2011</v>
      </c>
      <c r="V7" s="45">
        <v>2012</v>
      </c>
      <c r="W7" s="45">
        <v>2011</v>
      </c>
      <c r="X7" s="45">
        <v>2012</v>
      </c>
      <c r="Y7" s="45">
        <v>2011</v>
      </c>
      <c r="Z7" s="45">
        <v>2012</v>
      </c>
      <c r="AA7" s="45">
        <v>2011</v>
      </c>
      <c r="AB7" s="45">
        <v>2012</v>
      </c>
      <c r="AC7" s="70" t="s">
        <v>11</v>
      </c>
    </row>
    <row r="8" spans="1:29" ht="39.75" customHeight="1">
      <c r="A8" s="58"/>
      <c r="B8" s="61"/>
      <c r="C8" s="14">
        <v>2011</v>
      </c>
      <c r="D8" s="14">
        <v>2012</v>
      </c>
      <c r="E8" s="44" t="s">
        <v>12</v>
      </c>
      <c r="F8" s="7" t="s">
        <v>13</v>
      </c>
      <c r="G8" s="44" t="s">
        <v>12</v>
      </c>
      <c r="H8" s="7" t="s">
        <v>13</v>
      </c>
      <c r="I8" s="44" t="s">
        <v>12</v>
      </c>
      <c r="J8" s="7" t="s">
        <v>13</v>
      </c>
      <c r="K8" s="44" t="s">
        <v>12</v>
      </c>
      <c r="L8" s="7" t="s">
        <v>13</v>
      </c>
      <c r="M8" s="44" t="s">
        <v>12</v>
      </c>
      <c r="N8" s="7" t="s">
        <v>13</v>
      </c>
      <c r="O8" s="44" t="s">
        <v>12</v>
      </c>
      <c r="P8" s="7" t="s">
        <v>13</v>
      </c>
      <c r="Q8" s="44" t="s">
        <v>12</v>
      </c>
      <c r="R8" s="7" t="s">
        <v>13</v>
      </c>
      <c r="S8" s="44" t="s">
        <v>12</v>
      </c>
      <c r="T8" s="7" t="s">
        <v>13</v>
      </c>
      <c r="U8" s="45"/>
      <c r="V8" s="45"/>
      <c r="W8" s="45"/>
      <c r="X8" s="45"/>
      <c r="Y8" s="45"/>
      <c r="Z8" s="45"/>
      <c r="AA8" s="45"/>
      <c r="AB8" s="45"/>
      <c r="AC8" s="70"/>
    </row>
    <row r="9" spans="1:29" ht="13.5" thickBot="1">
      <c r="A9" s="4" t="s">
        <v>14</v>
      </c>
      <c r="B9" s="4" t="s">
        <v>15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4">
        <v>14</v>
      </c>
      <c r="Q9" s="4">
        <v>15</v>
      </c>
      <c r="R9" s="4">
        <v>16</v>
      </c>
      <c r="S9" s="4">
        <v>17</v>
      </c>
      <c r="T9" s="4">
        <v>18</v>
      </c>
      <c r="U9" s="4">
        <v>19</v>
      </c>
      <c r="V9" s="4">
        <v>20</v>
      </c>
      <c r="W9" s="4">
        <v>21</v>
      </c>
      <c r="X9" s="4">
        <v>22</v>
      </c>
      <c r="Y9" s="4">
        <v>23</v>
      </c>
      <c r="Z9" s="4">
        <v>24</v>
      </c>
      <c r="AA9" s="4">
        <v>25</v>
      </c>
      <c r="AB9" s="4">
        <v>26</v>
      </c>
      <c r="AC9" s="9">
        <v>27</v>
      </c>
    </row>
    <row r="10" spans="1:29" ht="12.75">
      <c r="A10" s="6">
        <v>1</v>
      </c>
      <c r="B10" s="13" t="s">
        <v>18</v>
      </c>
      <c r="C10" s="16">
        <v>5</v>
      </c>
      <c r="D10" s="23">
        <v>5</v>
      </c>
      <c r="E10" s="25">
        <f>'табл 1'!C8/'табл 2'!C10/11</f>
        <v>11.763636363636364</v>
      </c>
      <c r="F10" s="25">
        <f>'табл 1'!D8/'табл 2'!C10/11</f>
        <v>4.818181818181818</v>
      </c>
      <c r="G10" s="25">
        <f>'табл 1'!E8/'табл 2'!D10/11</f>
        <v>10.4</v>
      </c>
      <c r="H10" s="25">
        <f>'табл 1'!F8/'табл 2'!D10/11</f>
        <v>4.090909090909091</v>
      </c>
      <c r="I10" s="25">
        <f>'табл 1'!G8/'табл 2'!C10/11</f>
        <v>25.727272727272727</v>
      </c>
      <c r="J10" s="25">
        <f>'табл 1'!H8/'табл 2'!C10/11</f>
        <v>23.38181818181818</v>
      </c>
      <c r="K10" s="25">
        <f>'табл 1'!I8/'табл 2'!D10/11</f>
        <v>2.0545454545454547</v>
      </c>
      <c r="L10" s="25">
        <f>'табл 1'!J8/'табл 2'!D10/11</f>
        <v>1.6181818181818182</v>
      </c>
      <c r="M10" s="25">
        <f>'табл 1'!K8/'табл 2'!C10/11</f>
        <v>30.672727272727272</v>
      </c>
      <c r="N10" s="25">
        <f>'табл 1'!L8/'табл 2'!C10/11</f>
        <v>23.90909090909091</v>
      </c>
      <c r="O10" s="25">
        <f>'табл 1'!M8/'табл 2'!D10/11</f>
        <v>28.29090909090909</v>
      </c>
      <c r="P10" s="25">
        <f>'табл 1'!N8/'табл 2'!D10/11</f>
        <v>21.345454545454547</v>
      </c>
      <c r="Q10" s="25">
        <f>'табл 1'!O8/'табл 2'!C10/11</f>
        <v>17.927272727272726</v>
      </c>
      <c r="R10" s="25">
        <f>'табл 1'!P8/'табл 2'!C10/11</f>
        <v>17.78181818181818</v>
      </c>
      <c r="S10" s="26">
        <f>'табл 1'!Q8/'табл 2'!D10/11</f>
        <v>17.363636363636363</v>
      </c>
      <c r="T10" s="25">
        <f>'табл 1'!R8/'табл 2'!D10/11</f>
        <v>17.181818181818183</v>
      </c>
      <c r="U10" s="25">
        <f>'табл 1'!S8/'табл 2'!C10/11</f>
        <v>0.018181818181818184</v>
      </c>
      <c r="V10" s="25">
        <f>'табл 1'!T8/'табл 2'!D10/11</f>
        <v>4.254545454545454</v>
      </c>
      <c r="W10" s="25">
        <f>'табл 1'!U8/'табл 2'!C10/11</f>
        <v>0.05454545454545454</v>
      </c>
      <c r="X10" s="25">
        <f>'табл 1'!V8/'табл 2'!D10/11</f>
        <v>0.05454545454545454</v>
      </c>
      <c r="Y10" s="25">
        <f>'табл 1'!W8/'табл 2'!C10/11</f>
        <v>0</v>
      </c>
      <c r="Z10" s="25">
        <f>'табл 1'!X8/'табл 2'!D10/11</f>
        <v>0</v>
      </c>
      <c r="AA10" s="25">
        <f>'табл 1'!Y8/'табл 2'!C10/11</f>
        <v>86.16363636363636</v>
      </c>
      <c r="AB10" s="25">
        <f>'табл 1'!Z8/'табл 2'!D10/11</f>
        <v>62.41818181818182</v>
      </c>
      <c r="AC10" s="27">
        <f>AB10/AA10*100-100</f>
        <v>-27.558556657522672</v>
      </c>
    </row>
    <row r="11" spans="1:29" ht="13.5" customHeight="1">
      <c r="A11" s="6">
        <v>2</v>
      </c>
      <c r="B11" s="13" t="s">
        <v>19</v>
      </c>
      <c r="C11" s="15">
        <v>3</v>
      </c>
      <c r="D11" s="23">
        <v>3</v>
      </c>
      <c r="E11" s="25">
        <f>'табл 1'!C9/'табл 2'!C11/11</f>
        <v>9.03030303030303</v>
      </c>
      <c r="F11" s="25">
        <f>'табл 1'!D9/'табл 2'!C11/11</f>
        <v>2.9696969696969693</v>
      </c>
      <c r="G11" s="25">
        <f>'табл 1'!E9/'табл 2'!D11/11</f>
        <v>6.848484848484848</v>
      </c>
      <c r="H11" s="25">
        <f>'табл 1'!F9/'табл 2'!D11/11</f>
        <v>3.0606060606060606</v>
      </c>
      <c r="I11" s="25">
        <f>'табл 1'!G9/'табл 2'!C11/11</f>
        <v>13.787878787878787</v>
      </c>
      <c r="J11" s="25">
        <f>'табл 1'!H9/'табл 2'!C11/11</f>
        <v>12.757575757575758</v>
      </c>
      <c r="K11" s="25">
        <f>'табл 1'!I9/'табл 2'!D11/11</f>
        <v>2.0606060606060606</v>
      </c>
      <c r="L11" s="25">
        <f>'табл 1'!J9/'табл 2'!D11/11</f>
        <v>2.0606060606060606</v>
      </c>
      <c r="M11" s="25">
        <f>'табл 1'!K9/'табл 2'!C11/11</f>
        <v>31.424242424242426</v>
      </c>
      <c r="N11" s="25">
        <f>'табл 1'!L9/'табл 2'!C11/11</f>
        <v>19.272727272727273</v>
      </c>
      <c r="O11" s="25">
        <f>'табл 1'!M9/'табл 2'!D11/11</f>
        <v>21.575757575757578</v>
      </c>
      <c r="P11" s="25">
        <f>'табл 1'!N9/'табл 2'!D11/11</f>
        <v>14.333333333333332</v>
      </c>
      <c r="Q11" s="25">
        <f>'табл 1'!O9/'табл 2'!C11/11</f>
        <v>23</v>
      </c>
      <c r="R11" s="25">
        <f>'табл 1'!P9/'табл 2'!C11/11</f>
        <v>23</v>
      </c>
      <c r="S11" s="26">
        <f>'табл 1'!Q9/'табл 2'!D11/11</f>
        <v>19.90909090909091</v>
      </c>
      <c r="T11" s="25">
        <f>'табл 1'!R9/'табл 2'!D11/11</f>
        <v>19.303030303030305</v>
      </c>
      <c r="U11" s="25">
        <f>'табл 1'!S9/'табл 2'!C11/11</f>
        <v>0</v>
      </c>
      <c r="V11" s="25">
        <f>'табл 1'!T9/'табл 2'!D11/11</f>
        <v>0</v>
      </c>
      <c r="W11" s="25">
        <f>'табл 1'!U9/'табл 2'!C11/11</f>
        <v>0.0303030303030303</v>
      </c>
      <c r="X11" s="25">
        <f>'табл 1'!V9/'табл 2'!D11/11</f>
        <v>0.0303030303030303</v>
      </c>
      <c r="Y11" s="25">
        <f>'табл 1'!W9/'табл 2'!C11/11</f>
        <v>0</v>
      </c>
      <c r="Z11" s="25">
        <f>'табл 1'!X9/'табл 2'!D11/11</f>
        <v>0</v>
      </c>
      <c r="AA11" s="25">
        <f>'табл 1'!Y9/'табл 2'!C11/11</f>
        <v>77.27272727272727</v>
      </c>
      <c r="AB11" s="25">
        <f>'табл 1'!Z9/'табл 2'!D11/11</f>
        <v>50.42424242424242</v>
      </c>
      <c r="AC11" s="27">
        <f aca="true" t="shared" si="0" ref="AC11:AC23">AB11/AA11*100-100</f>
        <v>-34.74509803921568</v>
      </c>
    </row>
    <row r="12" spans="1:29" ht="12.75">
      <c r="A12" s="6">
        <v>3</v>
      </c>
      <c r="B12" s="13" t="s">
        <v>20</v>
      </c>
      <c r="C12" s="15">
        <v>7</v>
      </c>
      <c r="D12" s="23">
        <v>7</v>
      </c>
      <c r="E12" s="25">
        <f>'табл 1'!C10/'табл 2'!C12/11</f>
        <v>8.87012987012987</v>
      </c>
      <c r="F12" s="25">
        <f>'табл 1'!D10/'табл 2'!C12/11</f>
        <v>3.4025974025974026</v>
      </c>
      <c r="G12" s="25">
        <f>'табл 1'!E10/'табл 2'!D12/11</f>
        <v>8.428571428571429</v>
      </c>
      <c r="H12" s="25">
        <f>'табл 1'!F10/'табл 2'!D12/11</f>
        <v>3.194805194805195</v>
      </c>
      <c r="I12" s="25">
        <f>'табл 1'!G10/'табл 2'!C12/11</f>
        <v>63.870129870129865</v>
      </c>
      <c r="J12" s="25">
        <f>'табл 1'!H10/'табл 2'!C12/11</f>
        <v>61.76623376623377</v>
      </c>
      <c r="K12" s="25">
        <f>'табл 1'!I10/'табл 2'!D12/11</f>
        <v>1.896103896103896</v>
      </c>
      <c r="L12" s="25">
        <f>'табл 1'!J10/'табл 2'!D12/11</f>
        <v>1.3636363636363635</v>
      </c>
      <c r="M12" s="25">
        <f>'табл 1'!K10/'табл 2'!C12/11</f>
        <v>34.714285714285715</v>
      </c>
      <c r="N12" s="25">
        <f>'табл 1'!L10/'табл 2'!C12/11</f>
        <v>26.688311688311686</v>
      </c>
      <c r="O12" s="25">
        <f>'табл 1'!M10/'табл 2'!D12/11</f>
        <v>38.66233766233766</v>
      </c>
      <c r="P12" s="25">
        <f>'табл 1'!N10/'табл 2'!D12/11</f>
        <v>31.077922077922075</v>
      </c>
      <c r="Q12" s="25">
        <f>'табл 1'!O10/'табл 2'!C12/11</f>
        <v>22.61038961038961</v>
      </c>
      <c r="R12" s="25">
        <f>'табл 1'!P10/'табл 2'!C12/11</f>
        <v>22.233766233766236</v>
      </c>
      <c r="S12" s="26">
        <f>'табл 1'!Q10/'табл 2'!D12/11</f>
        <v>20.129870129870127</v>
      </c>
      <c r="T12" s="25">
        <f>'табл 1'!R10/'табл 2'!D12/11</f>
        <v>20</v>
      </c>
      <c r="U12" s="25">
        <f>'табл 1'!S10/'табл 2'!C12/11</f>
        <v>0.012987012987012986</v>
      </c>
      <c r="V12" s="25">
        <f>'табл 1'!T10/'табл 2'!D12/11</f>
        <v>1.922077922077922</v>
      </c>
      <c r="W12" s="25">
        <f>'табл 1'!U10/'табл 2'!C12/11</f>
        <v>0.12987012987012989</v>
      </c>
      <c r="X12" s="25">
        <f>'табл 1'!V10/'табл 2'!D12/11</f>
        <v>0.07792207792207792</v>
      </c>
      <c r="Y12" s="25">
        <f>'табл 1'!W10/'табл 2'!C12/11</f>
        <v>0</v>
      </c>
      <c r="Z12" s="25">
        <f>'табл 1'!X10/'табл 2'!D12/11</f>
        <v>0</v>
      </c>
      <c r="AA12" s="25">
        <f>'табл 1'!Y10/'табл 2'!C12/11</f>
        <v>130.2077922077922</v>
      </c>
      <c r="AB12" s="25">
        <f>'табл 1'!Z10/'табл 2'!D12/11</f>
        <v>71.11688311688312</v>
      </c>
      <c r="AC12" s="27">
        <f t="shared" si="0"/>
        <v>-45.38200678236585</v>
      </c>
    </row>
    <row r="13" spans="1:29" s="80" customFormat="1" ht="12.75">
      <c r="A13" s="77">
        <v>4</v>
      </c>
      <c r="B13" s="73" t="s">
        <v>21</v>
      </c>
      <c r="C13" s="74">
        <v>3</v>
      </c>
      <c r="D13" s="78">
        <v>3</v>
      </c>
      <c r="E13" s="79">
        <f>'табл 1'!C11/'табл 2'!C13/11</f>
        <v>5.7272727272727275</v>
      </c>
      <c r="F13" s="79">
        <f>'табл 1'!D11/'табл 2'!C13/11</f>
        <v>3.2121212121212124</v>
      </c>
      <c r="G13" s="79">
        <f>'табл 1'!E11/'табл 2'!D13/11</f>
        <v>5.575757575757576</v>
      </c>
      <c r="H13" s="79">
        <f>'табл 1'!F11/'табл 2'!D13/11</f>
        <v>2.7575757575757573</v>
      </c>
      <c r="I13" s="79">
        <f>'табл 1'!G11/'табл 2'!C13/11</f>
        <v>84.72727272727273</v>
      </c>
      <c r="J13" s="79">
        <f>'табл 1'!H11/'табл 2'!C13/11</f>
        <v>65.0909090909091</v>
      </c>
      <c r="K13" s="79">
        <f>'табл 1'!I11/'табл 2'!D13/11</f>
        <v>1.8181818181818181</v>
      </c>
      <c r="L13" s="79">
        <f>'табл 1'!J11/'табл 2'!D13/11</f>
        <v>1.9393939393939392</v>
      </c>
      <c r="M13" s="79">
        <f>'табл 1'!K11/'табл 2'!C13/11</f>
        <v>19</v>
      </c>
      <c r="N13" s="79">
        <f>'табл 1'!L11/'табл 2'!C13/11</f>
        <v>13.484848484848486</v>
      </c>
      <c r="O13" s="79">
        <f>'табл 1'!M11/'табл 2'!D13/11</f>
        <v>18.575757575757578</v>
      </c>
      <c r="P13" s="79">
        <f>'табл 1'!N11/'табл 2'!D13/11</f>
        <v>15.84848484848485</v>
      </c>
      <c r="Q13" s="79">
        <f>'табл 1'!O11/'табл 2'!C13/11</f>
        <v>13.333333333333332</v>
      </c>
      <c r="R13" s="79">
        <f>'табл 1'!P11/'табл 2'!C13/11</f>
        <v>12.969696969696969</v>
      </c>
      <c r="S13" s="79">
        <f>'табл 1'!Q11/'табл 2'!D13/11</f>
        <v>14.909090909090908</v>
      </c>
      <c r="T13" s="79">
        <f>'табл 1'!R11/'табл 2'!D13/11</f>
        <v>14.363636363636363</v>
      </c>
      <c r="U13" s="79">
        <f>'табл 1'!S11/'табл 2'!C13/11</f>
        <v>0</v>
      </c>
      <c r="V13" s="79">
        <f>'табл 1'!T11/'табл 2'!D13/11</f>
        <v>4.0606060606060606</v>
      </c>
      <c r="W13" s="79">
        <f>'табл 1'!U11/'табл 2'!C13/11</f>
        <v>0.0606060606060606</v>
      </c>
      <c r="X13" s="79">
        <f>'табл 1'!V11/'табл 2'!D13/11</f>
        <v>0.15151515151515152</v>
      </c>
      <c r="Y13" s="79">
        <f>'табл 1'!W11/'табл 2'!C13/11</f>
        <v>0</v>
      </c>
      <c r="Z13" s="79">
        <f>'табл 1'!X11/'табл 2'!D13/11</f>
        <v>0</v>
      </c>
      <c r="AA13" s="79">
        <f>'табл 1'!Y11/'табл 2'!C13/11</f>
        <v>122.84848484848484</v>
      </c>
      <c r="AB13" s="79">
        <f>'табл 1'!Z11/'табл 2'!D13/11</f>
        <v>45.09090909090909</v>
      </c>
      <c r="AC13" s="83">
        <f t="shared" si="0"/>
        <v>-63.29551060680809</v>
      </c>
    </row>
    <row r="14" spans="1:29" s="80" customFormat="1" ht="12.75">
      <c r="A14" s="72">
        <v>5</v>
      </c>
      <c r="B14" s="75" t="s">
        <v>22</v>
      </c>
      <c r="C14" s="76">
        <v>6</v>
      </c>
      <c r="D14" s="81">
        <v>6</v>
      </c>
      <c r="E14" s="82">
        <f>'табл 1'!C12/'табл 2'!C14/11</f>
        <v>8.121212121212121</v>
      </c>
      <c r="F14" s="82">
        <f>'табл 1'!D12/'табл 2'!C14/11</f>
        <v>3.833333333333333</v>
      </c>
      <c r="G14" s="82">
        <f>'табл 1'!E12/'табл 2'!D14/11</f>
        <v>6.863636363636363</v>
      </c>
      <c r="H14" s="82">
        <f>'табл 1'!F12/'табл 2'!D14/11</f>
        <v>3.4545454545454546</v>
      </c>
      <c r="I14" s="82">
        <f>'табл 1'!G12/'табл 2'!C14/11</f>
        <v>13.333333333333332</v>
      </c>
      <c r="J14" s="82">
        <f>'табл 1'!H12/'табл 2'!C14/11</f>
        <v>11.818181818181818</v>
      </c>
      <c r="K14" s="82">
        <f>'табл 1'!I12/'табл 2'!D14/11</f>
        <v>2.5303030303030303</v>
      </c>
      <c r="L14" s="82">
        <f>'табл 1'!J12/'табл 2'!D14/11</f>
        <v>1.6666666666666665</v>
      </c>
      <c r="M14" s="82">
        <f>'табл 1'!K12/'табл 2'!C14/11</f>
        <v>26.575757575757574</v>
      </c>
      <c r="N14" s="82">
        <f>'табл 1'!L12/'табл 2'!C14/11</f>
        <v>22.56060606060606</v>
      </c>
      <c r="O14" s="82">
        <f>'табл 1'!M12/'табл 2'!D14/11</f>
        <v>32.848484848484844</v>
      </c>
      <c r="P14" s="82">
        <f>'табл 1'!N12/'табл 2'!D14/11</f>
        <v>24.045454545454547</v>
      </c>
      <c r="Q14" s="82">
        <f>'табл 1'!O12/'табл 2'!C14/11</f>
        <v>19.90909090909091</v>
      </c>
      <c r="R14" s="82">
        <f>'табл 1'!P12/'табл 2'!C14/11</f>
        <v>19.742424242424242</v>
      </c>
      <c r="S14" s="82">
        <f>'табл 1'!Q12/'табл 2'!D14/11</f>
        <v>13.984848484848486</v>
      </c>
      <c r="T14" s="82">
        <f>'табл 1'!R12/'табл 2'!D14/11</f>
        <v>13.954545454545455</v>
      </c>
      <c r="U14" s="82">
        <f>'табл 1'!S12/'табл 2'!C14/11</f>
        <v>0.0303030303030303</v>
      </c>
      <c r="V14" s="82">
        <f>'табл 1'!T12/'табл 2'!D14/11</f>
        <v>0.36363636363636365</v>
      </c>
      <c r="W14" s="82">
        <f>'табл 1'!U12/'табл 2'!C14/11</f>
        <v>0.0606060606060606</v>
      </c>
      <c r="X14" s="82">
        <f>'табл 1'!V12/'табл 2'!D14/11</f>
        <v>0.01515151515151515</v>
      </c>
      <c r="Y14" s="82">
        <f>'табл 1'!W12/'табл 2'!C14/11</f>
        <v>0</v>
      </c>
      <c r="Z14" s="82">
        <f>'табл 1'!X12/'табл 2'!D14/11</f>
        <v>0</v>
      </c>
      <c r="AA14" s="82">
        <f>'табл 1'!Y12/'табл 2'!C14/11</f>
        <v>68.03030303030303</v>
      </c>
      <c r="AB14" s="82">
        <f>'табл 1'!Z12/'табл 2'!D14/11</f>
        <v>56.6060606060606</v>
      </c>
      <c r="AC14" s="27">
        <f t="shared" si="0"/>
        <v>-16.79287305122496</v>
      </c>
    </row>
    <row r="15" spans="1:29" s="80" customFormat="1" ht="12.75">
      <c r="A15" s="72">
        <v>6</v>
      </c>
      <c r="B15" s="75" t="s">
        <v>23</v>
      </c>
      <c r="C15" s="76">
        <v>3</v>
      </c>
      <c r="D15" s="81">
        <v>3</v>
      </c>
      <c r="E15" s="82">
        <f>'табл 1'!C13/'табл 2'!C15/11</f>
        <v>8.121212121212121</v>
      </c>
      <c r="F15" s="82">
        <f>'табл 1'!D13/'табл 2'!C15/11</f>
        <v>3.6363636363636362</v>
      </c>
      <c r="G15" s="82">
        <f>'табл 1'!E13/'табл 2'!D15/11</f>
        <v>8.090909090909092</v>
      </c>
      <c r="H15" s="82">
        <f>'табл 1'!F13/'табл 2'!D15/11</f>
        <v>3.696969696969697</v>
      </c>
      <c r="I15" s="82">
        <f>'табл 1'!G13/'табл 2'!C15/11</f>
        <v>145.24242424242425</v>
      </c>
      <c r="J15" s="82">
        <f>'табл 1'!H13/'табл 2'!C15/11</f>
        <v>142.24242424242425</v>
      </c>
      <c r="K15" s="82">
        <f>'табл 1'!I13/'табл 2'!D15/11</f>
        <v>2.5757575757575757</v>
      </c>
      <c r="L15" s="82">
        <f>'табл 1'!J13/'табл 2'!D15/11</f>
        <v>1.696969696969697</v>
      </c>
      <c r="M15" s="82">
        <f>'табл 1'!K13/'табл 2'!C15/11</f>
        <v>20.636363636363637</v>
      </c>
      <c r="N15" s="82">
        <f>'табл 1'!L13/'табл 2'!C15/11</f>
        <v>17.96969696969697</v>
      </c>
      <c r="O15" s="82">
        <f>'табл 1'!M13/'табл 2'!D15/11</f>
        <v>19.666666666666668</v>
      </c>
      <c r="P15" s="82">
        <f>'табл 1'!N13/'табл 2'!D15/11</f>
        <v>16.818181818181817</v>
      </c>
      <c r="Q15" s="82">
        <f>'табл 1'!O13/'табл 2'!C15/11</f>
        <v>23.03030303030303</v>
      </c>
      <c r="R15" s="82">
        <f>'табл 1'!P13/'табл 2'!C15/11</f>
        <v>23</v>
      </c>
      <c r="S15" s="82">
        <f>'табл 1'!Q13/'табл 2'!D15/11</f>
        <v>21.484848484848484</v>
      </c>
      <c r="T15" s="82">
        <f>'табл 1'!R13/'табл 2'!D15/11</f>
        <v>21.06060606060606</v>
      </c>
      <c r="U15" s="82">
        <f>'табл 1'!S13/'табл 2'!C15/11</f>
        <v>0.0303030303030303</v>
      </c>
      <c r="V15" s="82">
        <f>'табл 1'!T13/'табл 2'!D15/11</f>
        <v>3.727272727272727</v>
      </c>
      <c r="W15" s="82">
        <f>'табл 1'!U13/'табл 2'!C15/11</f>
        <v>0.0606060606060606</v>
      </c>
      <c r="X15" s="82">
        <f>'табл 1'!V13/'табл 2'!D15/11</f>
        <v>0.2424242424242424</v>
      </c>
      <c r="Y15" s="82">
        <f>'табл 1'!W13/'табл 2'!C15/11</f>
        <v>0</v>
      </c>
      <c r="Z15" s="82">
        <f>'табл 1'!X13/'табл 2'!D15/11</f>
        <v>0</v>
      </c>
      <c r="AA15" s="82">
        <f>'табл 1'!Y13/'табл 2'!C15/11</f>
        <v>197.12121212121212</v>
      </c>
      <c r="AB15" s="82">
        <f>'табл 1'!Z13/'табл 2'!D15/11</f>
        <v>55.78787878787878</v>
      </c>
      <c r="AC15" s="27">
        <f t="shared" si="0"/>
        <v>-71.69869331283628</v>
      </c>
    </row>
    <row r="16" spans="1:29" s="80" customFormat="1" ht="12.75">
      <c r="A16" s="72">
        <v>7</v>
      </c>
      <c r="B16" s="75" t="s">
        <v>24</v>
      </c>
      <c r="C16" s="76">
        <v>18</v>
      </c>
      <c r="D16" s="81">
        <v>18</v>
      </c>
      <c r="E16" s="82">
        <f>'табл 1'!C14/'табл 2'!C16/11</f>
        <v>9.035353535353535</v>
      </c>
      <c r="F16" s="82">
        <f>'табл 1'!D14/'табл 2'!C16/11</f>
        <v>3.257575757575758</v>
      </c>
      <c r="G16" s="82">
        <f>'табл 1'!E14/'табл 2'!D16/11</f>
        <v>7.954545454545454</v>
      </c>
      <c r="H16" s="82">
        <f>'табл 1'!F14/'табл 2'!D16/11</f>
        <v>2.924242424242424</v>
      </c>
      <c r="I16" s="82">
        <f>'табл 1'!G14/'табл 2'!C16/11</f>
        <v>10.287878787878789</v>
      </c>
      <c r="J16" s="82">
        <f>'табл 1'!H14/'табл 2'!C16/11</f>
        <v>8.555555555555555</v>
      </c>
      <c r="K16" s="82">
        <f>'табл 1'!I14/'табл 2'!D16/11</f>
        <v>1.2676767676767677</v>
      </c>
      <c r="L16" s="82">
        <f>'табл 1'!J14/'табл 2'!D16/11</f>
        <v>0.8232323232323232</v>
      </c>
      <c r="M16" s="82">
        <f>'табл 1'!K14/'табл 2'!C16/11</f>
        <v>31.363636363636363</v>
      </c>
      <c r="N16" s="82">
        <f>'табл 1'!L14/'табл 2'!C16/11</f>
        <v>23.32323232323232</v>
      </c>
      <c r="O16" s="82">
        <f>'табл 1'!M14/'табл 2'!D16/11</f>
        <v>29.12626262626263</v>
      </c>
      <c r="P16" s="82">
        <f>'табл 1'!N14/'табл 2'!D16/11</f>
        <v>18.97979797979798</v>
      </c>
      <c r="Q16" s="82">
        <f>'табл 1'!O14/'табл 2'!C16/11</f>
        <v>14.328282828282829</v>
      </c>
      <c r="R16" s="82">
        <f>'табл 1'!P14/'табл 2'!C16/11</f>
        <v>14.136363636363637</v>
      </c>
      <c r="S16" s="82">
        <f>'табл 1'!Q14/'табл 2'!D16/11</f>
        <v>11.02020202020202</v>
      </c>
      <c r="T16" s="82">
        <f>'табл 1'!R14/'табл 2'!D16/11</f>
        <v>10.868686868686869</v>
      </c>
      <c r="U16" s="82">
        <f>'табл 1'!S14/'табл 2'!C16/11</f>
        <v>0</v>
      </c>
      <c r="V16" s="82">
        <f>'табл 1'!T14/'табл 2'!D16/11</f>
        <v>0.5202020202020202</v>
      </c>
      <c r="W16" s="82">
        <f>'табл 1'!U14/'табл 2'!C16/11</f>
        <v>0.1212121212121212</v>
      </c>
      <c r="X16" s="82">
        <f>'табл 1'!V14/'табл 2'!D16/11</f>
        <v>0.2424242424242424</v>
      </c>
      <c r="Y16" s="82">
        <f>'табл 1'!W14/'табл 2'!C16/11</f>
        <v>0</v>
      </c>
      <c r="Z16" s="82">
        <f>'табл 1'!X14/'табл 2'!D16/11</f>
        <v>0</v>
      </c>
      <c r="AA16" s="82">
        <f>'табл 1'!Y14/'табл 2'!C16/11</f>
        <v>65.13636363636364</v>
      </c>
      <c r="AB16" s="82">
        <f>'табл 1'!Z14/'табл 2'!D16/11</f>
        <v>50.131313131313135</v>
      </c>
      <c r="AC16" s="27">
        <f t="shared" si="0"/>
        <v>-23.03636504613476</v>
      </c>
    </row>
    <row r="17" spans="1:29" s="80" customFormat="1" ht="12.75">
      <c r="A17" s="77">
        <v>8</v>
      </c>
      <c r="B17" s="73" t="s">
        <v>25</v>
      </c>
      <c r="C17" s="74">
        <v>4</v>
      </c>
      <c r="D17" s="78">
        <v>4</v>
      </c>
      <c r="E17" s="79">
        <f>'табл 1'!C15/'табл 2'!C17/11</f>
        <v>7.068181818181818</v>
      </c>
      <c r="F17" s="79">
        <f>'табл 1'!D15/'табл 2'!C17/11</f>
        <v>2.840909090909091</v>
      </c>
      <c r="G17" s="79">
        <f>'табл 1'!E15/'табл 2'!D17/11</f>
        <v>5.431818181818182</v>
      </c>
      <c r="H17" s="79">
        <f>'табл 1'!F15/'табл 2'!D17/11</f>
        <v>2.3636363636363638</v>
      </c>
      <c r="I17" s="79">
        <f>'табл 1'!G15/'табл 2'!C17/11</f>
        <v>16.09090909090909</v>
      </c>
      <c r="J17" s="79">
        <f>'табл 1'!H15/'табл 2'!C17/11</f>
        <v>15.659090909090908</v>
      </c>
      <c r="K17" s="79">
        <f>'табл 1'!I15/'табл 2'!D17/11</f>
        <v>0.7954545454545454</v>
      </c>
      <c r="L17" s="79">
        <f>'табл 1'!J15/'табл 2'!D17/11</f>
        <v>0.7045454545454546</v>
      </c>
      <c r="M17" s="79">
        <f>'табл 1'!K15/'табл 2'!C17/11</f>
        <v>12.272727272727273</v>
      </c>
      <c r="N17" s="79">
        <f>'табл 1'!L15/'табл 2'!C17/11</f>
        <v>9.272727272727273</v>
      </c>
      <c r="O17" s="79">
        <f>'табл 1'!M15/'табл 2'!D17/11</f>
        <v>12.977272727272727</v>
      </c>
      <c r="P17" s="79">
        <f>'табл 1'!N15/'табл 2'!D17/11</f>
        <v>9.181818181818182</v>
      </c>
      <c r="Q17" s="79">
        <f>'табл 1'!O15/'табл 2'!C17/11</f>
        <v>15.704545454545455</v>
      </c>
      <c r="R17" s="79">
        <f>'табл 1'!P15/'табл 2'!C17/11</f>
        <v>15.704545454545455</v>
      </c>
      <c r="S17" s="79">
        <f>'табл 1'!Q15/'табл 2'!D17/11</f>
        <v>11.818181818181818</v>
      </c>
      <c r="T17" s="79">
        <f>'табл 1'!R15/'табл 2'!D17/11</f>
        <v>11.818181818181818</v>
      </c>
      <c r="U17" s="79">
        <f>'табл 1'!S15/'табл 2'!C17/11</f>
        <v>0.022727272727272728</v>
      </c>
      <c r="V17" s="79">
        <f>'табл 1'!T15/'табл 2'!D17/11</f>
        <v>0.3409090909090909</v>
      </c>
      <c r="W17" s="79">
        <f>'табл 1'!U15/'табл 2'!C17/11</f>
        <v>0</v>
      </c>
      <c r="X17" s="79">
        <f>'табл 1'!V15/'табл 2'!D17/11</f>
        <v>0</v>
      </c>
      <c r="Y17" s="79">
        <f>'табл 1'!W15/'табл 2'!C17/11</f>
        <v>0</v>
      </c>
      <c r="Z17" s="79">
        <f>'табл 1'!X15/'табл 2'!D17/11</f>
        <v>0</v>
      </c>
      <c r="AA17" s="79">
        <f>'табл 1'!Y15/'табл 2'!C17/11</f>
        <v>51.15909090909091</v>
      </c>
      <c r="AB17" s="79">
        <f>'табл 1'!Z15/'табл 2'!D17/11</f>
        <v>31.363636363636363</v>
      </c>
      <c r="AC17" s="83">
        <f t="shared" si="0"/>
        <v>-38.69391381608174</v>
      </c>
    </row>
    <row r="18" spans="1:29" ht="12.75">
      <c r="A18" s="6">
        <v>9</v>
      </c>
      <c r="B18" s="13" t="s">
        <v>26</v>
      </c>
      <c r="C18" s="15">
        <v>4</v>
      </c>
      <c r="D18" s="24">
        <v>4</v>
      </c>
      <c r="E18" s="25">
        <f>'табл 1'!C16/'табл 2'!C18/11</f>
        <v>10.386363636363637</v>
      </c>
      <c r="F18" s="25">
        <f>'табл 1'!D16/'табл 2'!C18/11</f>
        <v>4.5</v>
      </c>
      <c r="G18" s="25">
        <f>'табл 1'!E16/'табл 2'!D18/11</f>
        <v>8.522727272727273</v>
      </c>
      <c r="H18" s="25">
        <f>'табл 1'!F16/'табл 2'!D18/11</f>
        <v>4.386363636363637</v>
      </c>
      <c r="I18" s="25">
        <f>'табл 1'!G16/'табл 2'!C18/11</f>
        <v>60.45454545454545</v>
      </c>
      <c r="J18" s="25">
        <f>'табл 1'!H16/'табл 2'!C18/11</f>
        <v>58.40909090909091</v>
      </c>
      <c r="K18" s="25">
        <f>'табл 1'!I16/'табл 2'!D18/11</f>
        <v>1.5909090909090908</v>
      </c>
      <c r="L18" s="25">
        <f>'табл 1'!J16/'табл 2'!D18/11</f>
        <v>0.8863636363636364</v>
      </c>
      <c r="M18" s="25">
        <f>'табл 1'!K16/'табл 2'!C18/11</f>
        <v>39.29545454545455</v>
      </c>
      <c r="N18" s="25">
        <f>'табл 1'!L16/'табл 2'!C18/11</f>
        <v>32.63636363636363</v>
      </c>
      <c r="O18" s="25">
        <f>'табл 1'!M16/'табл 2'!D18/11</f>
        <v>31.386363636363637</v>
      </c>
      <c r="P18" s="25">
        <f>'табл 1'!N16/'табл 2'!D18/11</f>
        <v>25.545454545454547</v>
      </c>
      <c r="Q18" s="25">
        <f>'табл 1'!O16/'табл 2'!C18/11</f>
        <v>23.954545454545453</v>
      </c>
      <c r="R18" s="25">
        <f>'табл 1'!P16/'табл 2'!C18/11</f>
        <v>23.727272727272727</v>
      </c>
      <c r="S18" s="26">
        <f>'табл 1'!Q16/'табл 2'!D18/11</f>
        <v>16.636363636363637</v>
      </c>
      <c r="T18" s="25">
        <f>'табл 1'!R16/'табл 2'!D18/11</f>
        <v>16.59090909090909</v>
      </c>
      <c r="U18" s="25">
        <f>'табл 1'!S16/'табл 2'!C18/11</f>
        <v>0.022727272727272728</v>
      </c>
      <c r="V18" s="25">
        <f>'табл 1'!T16/'табл 2'!D18/11</f>
        <v>12.386363636363637</v>
      </c>
      <c r="W18" s="25">
        <f>'табл 1'!U16/'табл 2'!C18/11</f>
        <v>0.13636363636363635</v>
      </c>
      <c r="X18" s="25">
        <f>'табл 1'!V16/'табл 2'!D18/11</f>
        <v>0.3181818181818182</v>
      </c>
      <c r="Y18" s="25">
        <f>'табл 1'!W16/'табл 2'!C18/11</f>
        <v>0</v>
      </c>
      <c r="Z18" s="25">
        <f>'табл 1'!X16/'табл 2'!D18/11</f>
        <v>0</v>
      </c>
      <c r="AA18" s="25">
        <f>'табл 1'!Y16/'табл 2'!C18/11</f>
        <v>134.25</v>
      </c>
      <c r="AB18" s="25">
        <f>'табл 1'!Z16/'табл 2'!D18/11</f>
        <v>70.8409090909091</v>
      </c>
      <c r="AC18" s="27">
        <f t="shared" si="0"/>
        <v>-47.23209751142712</v>
      </c>
    </row>
    <row r="19" spans="1:29" ht="12.75">
      <c r="A19" s="6">
        <v>10</v>
      </c>
      <c r="B19" s="13" t="s">
        <v>27</v>
      </c>
      <c r="C19" s="15">
        <v>5</v>
      </c>
      <c r="D19" s="23">
        <v>5</v>
      </c>
      <c r="E19" s="25">
        <f>'табл 1'!C17/'табл 2'!C19/11</f>
        <v>8.872727272727273</v>
      </c>
      <c r="F19" s="25">
        <f>'табл 1'!D17/'табл 2'!C19/11</f>
        <v>4.454545454545454</v>
      </c>
      <c r="G19" s="25">
        <f>'табл 1'!E17/'табл 2'!D19/11</f>
        <v>8.418181818181818</v>
      </c>
      <c r="H19" s="25">
        <f>'табл 1'!F17/'табл 2'!D19/11</f>
        <v>4.0181818181818185</v>
      </c>
      <c r="I19" s="25">
        <f>'табл 1'!G17/'табл 2'!C19/11</f>
        <v>64.16363636363636</v>
      </c>
      <c r="J19" s="25">
        <f>'табл 1'!H17/'табл 2'!C19/11</f>
        <v>62.78181818181818</v>
      </c>
      <c r="K19" s="25">
        <f>'табл 1'!I17/'табл 2'!D19/11</f>
        <v>1.6909090909090911</v>
      </c>
      <c r="L19" s="25">
        <f>'табл 1'!J17/'табл 2'!D19/11</f>
        <v>1.3818181818181818</v>
      </c>
      <c r="M19" s="25">
        <f>'табл 1'!K17/'табл 2'!C19/11</f>
        <v>36.92727272727273</v>
      </c>
      <c r="N19" s="25">
        <f>'табл 1'!L17/'табл 2'!C19/11</f>
        <v>22.87272727272727</v>
      </c>
      <c r="O19" s="25">
        <f>'табл 1'!M17/'табл 2'!D19/11</f>
        <v>32.29090909090909</v>
      </c>
      <c r="P19" s="25">
        <f>'табл 1'!N17/'табл 2'!D19/11</f>
        <v>19.636363636363637</v>
      </c>
      <c r="Q19" s="25">
        <f>'табл 1'!O17/'табл 2'!C19/11</f>
        <v>19.8</v>
      </c>
      <c r="R19" s="25">
        <f>'табл 1'!P17/'табл 2'!C19/11</f>
        <v>19.78181818181818</v>
      </c>
      <c r="S19" s="26">
        <f>'табл 1'!Q17/'табл 2'!D19/11</f>
        <v>16.545454545454547</v>
      </c>
      <c r="T19" s="25">
        <f>'табл 1'!R17/'табл 2'!D19/11</f>
        <v>16.545454545454547</v>
      </c>
      <c r="U19" s="25">
        <f>'табл 1'!S17/'табл 2'!C19/11</f>
        <v>0.05454545454545454</v>
      </c>
      <c r="V19" s="25">
        <f>'табл 1'!T17/'табл 2'!D19/11</f>
        <v>1.8</v>
      </c>
      <c r="W19" s="25">
        <f>'табл 1'!U17/'табл 2'!C19/11</f>
        <v>0.7272727272727273</v>
      </c>
      <c r="X19" s="25">
        <f>'табл 1'!V17/'табл 2'!D19/11</f>
        <v>0.12727272727272726</v>
      </c>
      <c r="Y19" s="25">
        <f>'табл 1'!W17/'табл 2'!C19/11</f>
        <v>0</v>
      </c>
      <c r="Z19" s="25">
        <f>'табл 1'!X17/'табл 2'!D19/11</f>
        <v>0</v>
      </c>
      <c r="AA19" s="25">
        <f>'табл 1'!Y17/'табл 2'!C19/11</f>
        <v>130.54545454545453</v>
      </c>
      <c r="AB19" s="25">
        <f>'табл 1'!Z17/'табл 2'!D19/11</f>
        <v>60.872727272727275</v>
      </c>
      <c r="AC19" s="27">
        <f t="shared" si="0"/>
        <v>-53.370473537604454</v>
      </c>
    </row>
    <row r="20" spans="1:29" ht="12.75">
      <c r="A20" s="6">
        <v>11</v>
      </c>
      <c r="B20" s="13" t="s">
        <v>28</v>
      </c>
      <c r="C20" s="15">
        <v>8</v>
      </c>
      <c r="D20" s="24">
        <v>8</v>
      </c>
      <c r="E20" s="25">
        <f>'табл 1'!C18/'табл 2'!C20/11</f>
        <v>10.704545454545455</v>
      </c>
      <c r="F20" s="25">
        <f>'табл 1'!D18/'табл 2'!C20/11</f>
        <v>4.840909090909091</v>
      </c>
      <c r="G20" s="25">
        <f>'табл 1'!E18/'табл 2'!D20/11</f>
        <v>8.840909090909092</v>
      </c>
      <c r="H20" s="25">
        <f>'табл 1'!F18/'табл 2'!D20/11</f>
        <v>4.454545454545454</v>
      </c>
      <c r="I20" s="25">
        <f>'табл 1'!G18/'табл 2'!C20/11</f>
        <v>75.07954545454545</v>
      </c>
      <c r="J20" s="25">
        <f>'табл 1'!H18/'табл 2'!C20/11</f>
        <v>74.31818181818181</v>
      </c>
      <c r="K20" s="25">
        <f>'табл 1'!I18/'табл 2'!D20/11</f>
        <v>56.21590909090909</v>
      </c>
      <c r="L20" s="25">
        <f>'табл 1'!J18/'табл 2'!D20/11</f>
        <v>55.82954545454545</v>
      </c>
      <c r="M20" s="25">
        <f>'табл 1'!K18/'табл 2'!C20/11</f>
        <v>41.75</v>
      </c>
      <c r="N20" s="25">
        <f>'табл 1'!L18/'табл 2'!C20/11</f>
        <v>33.38636363636363</v>
      </c>
      <c r="O20" s="25">
        <f>'табл 1'!M18/'табл 2'!D20/11</f>
        <v>38.48863636363637</v>
      </c>
      <c r="P20" s="25">
        <f>'табл 1'!N18/'табл 2'!D20/11</f>
        <v>25.59090909090909</v>
      </c>
      <c r="Q20" s="25">
        <f>'табл 1'!O18/'табл 2'!C20/11</f>
        <v>21.318181818181817</v>
      </c>
      <c r="R20" s="25">
        <f>'табл 1'!P18/'табл 2'!C20/11</f>
        <v>21.227272727272727</v>
      </c>
      <c r="S20" s="26">
        <f>'табл 1'!Q18/'табл 2'!D20/11</f>
        <v>14.318181818181818</v>
      </c>
      <c r="T20" s="25">
        <f>'табл 1'!R18/'табл 2'!D20/11</f>
        <v>14.306818181818182</v>
      </c>
      <c r="U20" s="25">
        <f>'табл 1'!S18/'табл 2'!C20/11</f>
        <v>0.022727272727272728</v>
      </c>
      <c r="V20" s="25">
        <f>'табл 1'!T18/'табл 2'!D20/11</f>
        <v>0</v>
      </c>
      <c r="W20" s="25">
        <f>'табл 1'!U18/'табл 2'!C20/11</f>
        <v>0.3181818181818182</v>
      </c>
      <c r="X20" s="25">
        <f>'табл 1'!V18/'табл 2'!D20/11</f>
        <v>0.10227272727272728</v>
      </c>
      <c r="Y20" s="25">
        <f>'табл 1'!W18/'табл 2'!C20/11</f>
        <v>0</v>
      </c>
      <c r="Z20" s="25">
        <f>'табл 1'!X18/'табл 2'!D20/11</f>
        <v>0</v>
      </c>
      <c r="AA20" s="25">
        <f>'табл 1'!Y18/'табл 2'!C20/11</f>
        <v>149.1931818181818</v>
      </c>
      <c r="AB20" s="25">
        <f>'табл 1'!Z18/'табл 2'!D20/11</f>
        <v>117.9659090909091</v>
      </c>
      <c r="AC20" s="27">
        <f t="shared" si="0"/>
        <v>-20.930763957650996</v>
      </c>
    </row>
    <row r="21" spans="1:29" ht="15.75" customHeight="1">
      <c r="A21" s="6">
        <v>12</v>
      </c>
      <c r="B21" s="13" t="s">
        <v>29</v>
      </c>
      <c r="C21" s="15">
        <v>21</v>
      </c>
      <c r="D21" s="24">
        <v>21</v>
      </c>
      <c r="E21" s="25">
        <f>'табл 1'!C19/'табл 2'!C21/11</f>
        <v>12.22077922077922</v>
      </c>
      <c r="F21" s="25">
        <f>'табл 1'!D19/'табл 2'!C21/11</f>
        <v>3.857142857142857</v>
      </c>
      <c r="G21" s="25">
        <f>'табл 1'!E19/'табл 2'!D21/11</f>
        <v>19.09090909090909</v>
      </c>
      <c r="H21" s="25">
        <f>'табл 1'!F19/'табл 2'!D21/11</f>
        <v>3.4718614718614718</v>
      </c>
      <c r="I21" s="25">
        <f>'табл 1'!G19/'табл 2'!C21/11</f>
        <v>19.77922077922078</v>
      </c>
      <c r="J21" s="25">
        <f>'табл 1'!H19/'табл 2'!C21/11</f>
        <v>18.645021645021647</v>
      </c>
      <c r="K21" s="25">
        <f>'табл 1'!I19/'табл 2'!D21/11</f>
        <v>1.9826839826839828</v>
      </c>
      <c r="L21" s="25">
        <f>'табл 1'!J19/'табл 2'!D21/11</f>
        <v>1.9826839826839828</v>
      </c>
      <c r="M21" s="25">
        <f>'табл 1'!K19/'табл 2'!C21/11</f>
        <v>45.316017316017316</v>
      </c>
      <c r="N21" s="25">
        <f>'табл 1'!L19/'табл 2'!C21/11</f>
        <v>34.35930735930736</v>
      </c>
      <c r="O21" s="25">
        <f>'табл 1'!M19/'табл 2'!D21/11</f>
        <v>35.77056277056277</v>
      </c>
      <c r="P21" s="25">
        <f>'табл 1'!N19/'табл 2'!D21/11</f>
        <v>25.597402597402596</v>
      </c>
      <c r="Q21" s="25">
        <f>'табл 1'!O19/'табл 2'!C21/11</f>
        <v>49.25541125541126</v>
      </c>
      <c r="R21" s="25">
        <f>'табл 1'!P19/'табл 2'!C21/11</f>
        <v>49.238095238095234</v>
      </c>
      <c r="S21" s="26">
        <f>'табл 1'!Q19/'табл 2'!D21/11</f>
        <v>40.722943722943725</v>
      </c>
      <c r="T21" s="25">
        <f>'табл 1'!R19/'табл 2'!D21/11</f>
        <v>39.238095238095234</v>
      </c>
      <c r="U21" s="25">
        <f>'табл 1'!S19/'табл 2'!C21/11</f>
        <v>0.11255411255411256</v>
      </c>
      <c r="V21" s="25">
        <f>'табл 1'!T19/'табл 2'!D21/11</f>
        <v>0</v>
      </c>
      <c r="W21" s="25">
        <f>'табл 1'!U19/'табл 2'!C21/11</f>
        <v>0.0606060606060606</v>
      </c>
      <c r="X21" s="25">
        <f>'табл 1'!V19/'табл 2'!D21/11</f>
        <v>0.12987012987012989</v>
      </c>
      <c r="Y21" s="25">
        <f>'табл 1'!W19/'табл 2'!C21/11</f>
        <v>0</v>
      </c>
      <c r="Z21" s="25">
        <f>'табл 1'!X19/'табл 2'!D21/11</f>
        <v>0</v>
      </c>
      <c r="AA21" s="25">
        <f>'табл 1'!Y19/'табл 2'!C21/11</f>
        <v>126.74458874458874</v>
      </c>
      <c r="AB21" s="25">
        <f>'табл 1'!Z19/'табл 2'!D21/11</f>
        <v>97.6969696969697</v>
      </c>
      <c r="AC21" s="27">
        <f t="shared" si="0"/>
        <v>-22.918232119680297</v>
      </c>
    </row>
    <row r="22" spans="1:29" ht="12.75">
      <c r="A22" s="6">
        <v>13</v>
      </c>
      <c r="B22" s="13" t="s">
        <v>30</v>
      </c>
      <c r="C22" s="15">
        <v>8</v>
      </c>
      <c r="D22" s="24">
        <v>8</v>
      </c>
      <c r="E22" s="25">
        <f>'табл 1'!C20/'табл 2'!C22/11</f>
        <v>7.511363636363637</v>
      </c>
      <c r="F22" s="25">
        <f>'табл 1'!D20/'табл 2'!C22/11</f>
        <v>3.034090909090909</v>
      </c>
      <c r="G22" s="25">
        <f>'табл 1'!E20/'табл 2'!D22/11</f>
        <v>7.818181818181818</v>
      </c>
      <c r="H22" s="25">
        <f>'табл 1'!F20/'табл 2'!D22/11</f>
        <v>2.909090909090909</v>
      </c>
      <c r="I22" s="25">
        <f>'табл 1'!G20/'табл 2'!C22/11</f>
        <v>66.32954545454545</v>
      </c>
      <c r="J22" s="25">
        <f>'табл 1'!H20/'табл 2'!C22/11</f>
        <v>63.26136363636363</v>
      </c>
      <c r="K22" s="25">
        <f>'табл 1'!I20/'табл 2'!D22/11</f>
        <v>2.75</v>
      </c>
      <c r="L22" s="25">
        <f>'табл 1'!J20/'табл 2'!D22/11</f>
        <v>1.7045454545454546</v>
      </c>
      <c r="M22" s="25">
        <f>'табл 1'!K20/'табл 2'!C22/11</f>
        <v>27.943181818181817</v>
      </c>
      <c r="N22" s="25">
        <f>'табл 1'!L20/'табл 2'!C22/11</f>
        <v>21.954545454545453</v>
      </c>
      <c r="O22" s="25">
        <f>'табл 1'!M20/'табл 2'!D22/11</f>
        <v>49.80681818181818</v>
      </c>
      <c r="P22" s="25">
        <f>'табл 1'!N20/'табл 2'!D22/11</f>
        <v>20.579545454545453</v>
      </c>
      <c r="Q22" s="25">
        <f>'табл 1'!O20/'табл 2'!C22/11</f>
        <v>22.375</v>
      </c>
      <c r="R22" s="25">
        <f>'табл 1'!P20/'табл 2'!C22/11</f>
        <v>22.261363636363637</v>
      </c>
      <c r="S22" s="26">
        <f>'табл 1'!Q20/'табл 2'!D22/11</f>
        <v>18.84090909090909</v>
      </c>
      <c r="T22" s="25">
        <f>'табл 1'!R20/'табл 2'!D22/11</f>
        <v>18.818181818181817</v>
      </c>
      <c r="U22" s="25">
        <f>'табл 1'!S20/'табл 2'!C22/11</f>
        <v>0</v>
      </c>
      <c r="V22" s="25">
        <f>'табл 1'!T20/'табл 2'!D22/11</f>
        <v>0</v>
      </c>
      <c r="W22" s="25">
        <f>'табл 1'!U20/'табл 2'!C22/11</f>
        <v>0.09090909090909091</v>
      </c>
      <c r="X22" s="25">
        <f>'табл 1'!V20/'табл 2'!D22/11</f>
        <v>0.07954545454545454</v>
      </c>
      <c r="Y22" s="25">
        <f>'табл 1'!W20/'табл 2'!C22/11</f>
        <v>0</v>
      </c>
      <c r="Z22" s="25">
        <f>'табл 1'!X20/'табл 2'!D22/11</f>
        <v>0</v>
      </c>
      <c r="AA22" s="25">
        <f>'табл 1'!Y20/'табл 2'!C22/11</f>
        <v>124.25</v>
      </c>
      <c r="AB22" s="25">
        <f>'табл 1'!Z20/'табл 2'!D22/11</f>
        <v>79.29545454545455</v>
      </c>
      <c r="AC22" s="27">
        <f t="shared" si="0"/>
        <v>-36.180720687762935</v>
      </c>
    </row>
    <row r="23" spans="1:29" ht="12.75">
      <c r="A23" s="31"/>
      <c r="B23" s="38" t="s">
        <v>44</v>
      </c>
      <c r="C23" s="36">
        <f>SUM(C10:C22)</f>
        <v>95</v>
      </c>
      <c r="D23" s="36">
        <f>SUM(D10:D22)</f>
        <v>95</v>
      </c>
      <c r="E23" s="37">
        <f>'табл 1'!C21/'табл 2'!C23/11</f>
        <v>9.657416267942583</v>
      </c>
      <c r="F23" s="37">
        <f>'табл 1'!D21/'табл 2'!C23/11</f>
        <v>3.7330143540669853</v>
      </c>
      <c r="G23" s="37">
        <f>'табл 1'!E21/'табл 2'!D23/11</f>
        <v>10.410526315789474</v>
      </c>
      <c r="H23" s="39">
        <f>'табл 1'!F21/'табл 2'!D23/11</f>
        <v>3.4066985645933014</v>
      </c>
      <c r="I23" s="39">
        <f>'табл 1'!G21/'табл 2'!C23/11</f>
        <v>39.42966507177034</v>
      </c>
      <c r="J23" s="39">
        <f>'табл 1'!H21/'табл 2'!C23/11</f>
        <v>37.229665071770334</v>
      </c>
      <c r="K23" s="39">
        <f>'табл 1'!I21/'табл 2'!D23/11</f>
        <v>6.444976076555023</v>
      </c>
      <c r="L23" s="39">
        <f>'табл 1'!J21/'табл 2'!D23/11</f>
        <v>6.04976076555024</v>
      </c>
      <c r="M23" s="39">
        <f>'табл 1'!K21/'табл 2'!C23/11</f>
        <v>34.038277511961724</v>
      </c>
      <c r="N23" s="39">
        <f>'табл 1'!L21/'табл 2'!C23/11</f>
        <v>25.894736842105264</v>
      </c>
      <c r="O23" s="39">
        <f>'табл 1'!M21/'табл 2'!D23/11</f>
        <v>32.73014354066986</v>
      </c>
      <c r="P23" s="39">
        <f>'табл 1'!N21/'табл 2'!D23/11</f>
        <v>22.054545454545455</v>
      </c>
      <c r="Q23" s="39">
        <f>'табл 1'!O21/'табл 2'!C23/11</f>
        <v>25.735885167464115</v>
      </c>
      <c r="R23" s="39">
        <f>'табл 1'!P21/'табл 2'!C23/11</f>
        <v>25.609569377990432</v>
      </c>
      <c r="S23" s="39">
        <f>'табл 1'!Q21/'табл 2'!D23/11</f>
        <v>21.00956937799043</v>
      </c>
      <c r="T23" s="39">
        <f>'табл 1'!R21/'табл 2'!D23/11</f>
        <v>20.577033492822967</v>
      </c>
      <c r="U23" s="39">
        <f>'табл 1'!S21/'табл 2'!C23/11</f>
        <v>0.03636363636363637</v>
      </c>
      <c r="V23" s="39">
        <f>'табл 1'!T21/'табл 2'!D23/11</f>
        <v>1.3636363636363635</v>
      </c>
      <c r="W23" s="39">
        <f>'табл 1'!U21/'табл 2'!C23/11</f>
        <v>0.13588516746411483</v>
      </c>
      <c r="X23" s="39">
        <f>'табл 1'!V21/'табл 2'!D23/11</f>
        <v>0.13301435406698567</v>
      </c>
      <c r="Y23" s="39">
        <f>'табл 1'!W21/'табл 2'!C23/11</f>
        <v>0</v>
      </c>
      <c r="Z23" s="39">
        <f>'табл 1'!X21/'табл 2'!D23/11</f>
        <v>0</v>
      </c>
      <c r="AA23" s="39">
        <f>'табл 1'!Y21/'табл 2'!C23/11</f>
        <v>109.03349282296652</v>
      </c>
      <c r="AB23" s="39">
        <f>'табл 1'!Z21/'табл 2'!D23/11</f>
        <v>72.09186602870813</v>
      </c>
      <c r="AC23" s="40">
        <f t="shared" si="0"/>
        <v>-33.880989994734094</v>
      </c>
    </row>
  </sheetData>
  <sheetProtection/>
  <mergeCells count="31">
    <mergeCell ref="C3:M3"/>
    <mergeCell ref="E7:F7"/>
    <mergeCell ref="Z7:Z8"/>
    <mergeCell ref="G7:H7"/>
    <mergeCell ref="Q6:T6"/>
    <mergeCell ref="W6:X6"/>
    <mergeCell ref="Y6:Z6"/>
    <mergeCell ref="A5:A8"/>
    <mergeCell ref="B5:B8"/>
    <mergeCell ref="C5:P5"/>
    <mergeCell ref="Q5:AC5"/>
    <mergeCell ref="C6:D7"/>
    <mergeCell ref="AC7:AC8"/>
    <mergeCell ref="Q7:R7"/>
    <mergeCell ref="S7:T7"/>
    <mergeCell ref="U7:U8"/>
    <mergeCell ref="V7:V8"/>
    <mergeCell ref="AB7:AB8"/>
    <mergeCell ref="K7:L7"/>
    <mergeCell ref="M6:P6"/>
    <mergeCell ref="E6:H6"/>
    <mergeCell ref="O7:P7"/>
    <mergeCell ref="U6:V6"/>
    <mergeCell ref="W7:W8"/>
    <mergeCell ref="I6:L6"/>
    <mergeCell ref="AA6:AB6"/>
    <mergeCell ref="I7:J7"/>
    <mergeCell ref="AA7:AA8"/>
    <mergeCell ref="X7:X8"/>
    <mergeCell ref="M7:N7"/>
    <mergeCell ref="Y7:Y8"/>
  </mergeCells>
  <printOptions/>
  <pageMargins left="0.27" right="0.1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20" sqref="E20"/>
    </sheetView>
  </sheetViews>
  <sheetFormatPr defaultColWidth="9.00390625" defaultRowHeight="15.75"/>
  <cols>
    <col min="1" max="1" width="31.50390625" style="0" customWidth="1"/>
    <col min="2" max="2" width="18.875" style="0" customWidth="1"/>
    <col min="3" max="3" width="15.875" style="0" customWidth="1"/>
  </cols>
  <sheetData>
    <row r="1" ht="15.75">
      <c r="C1" t="s">
        <v>38</v>
      </c>
    </row>
    <row r="2" spans="1:3" ht="33" customHeight="1">
      <c r="A2" s="71" t="s">
        <v>43</v>
      </c>
      <c r="B2" s="71"/>
      <c r="C2" s="71"/>
    </row>
    <row r="3" spans="1:3" ht="33" customHeight="1">
      <c r="A3" s="19"/>
      <c r="B3" s="19"/>
      <c r="C3" s="19"/>
    </row>
    <row r="4" spans="1:3" ht="45">
      <c r="A4" s="20" t="s">
        <v>39</v>
      </c>
      <c r="B4" s="20" t="s">
        <v>40</v>
      </c>
      <c r="C4" s="20" t="s">
        <v>41</v>
      </c>
    </row>
    <row r="5" spans="1:3" ht="18" customHeight="1">
      <c r="A5" s="28" t="s">
        <v>18</v>
      </c>
      <c r="B5" s="21">
        <v>5</v>
      </c>
      <c r="C5" s="21">
        <v>5</v>
      </c>
    </row>
    <row r="6" spans="1:3" ht="18" customHeight="1">
      <c r="A6" s="28" t="s">
        <v>19</v>
      </c>
      <c r="B6" s="21">
        <v>3</v>
      </c>
      <c r="C6" s="21">
        <v>3</v>
      </c>
    </row>
    <row r="7" spans="1:3" ht="18" customHeight="1">
      <c r="A7" s="29" t="s">
        <v>20</v>
      </c>
      <c r="B7" s="21">
        <v>7</v>
      </c>
      <c r="C7" s="21">
        <v>6</v>
      </c>
    </row>
    <row r="8" spans="1:3" ht="18" customHeight="1">
      <c r="A8" s="30" t="s">
        <v>42</v>
      </c>
      <c r="B8" s="22">
        <v>3</v>
      </c>
      <c r="C8" s="22">
        <v>3</v>
      </c>
    </row>
    <row r="9" spans="1:3" ht="18" customHeight="1">
      <c r="A9" s="29" t="s">
        <v>22</v>
      </c>
      <c r="B9" s="22">
        <v>6</v>
      </c>
      <c r="C9" s="22">
        <v>6</v>
      </c>
    </row>
    <row r="10" spans="1:3" ht="18" customHeight="1">
      <c r="A10" s="30" t="s">
        <v>23</v>
      </c>
      <c r="B10" s="22">
        <v>3</v>
      </c>
      <c r="C10" s="22">
        <v>3</v>
      </c>
    </row>
    <row r="11" spans="1:3" ht="18" customHeight="1">
      <c r="A11" s="30" t="s">
        <v>24</v>
      </c>
      <c r="B11" s="22">
        <v>18</v>
      </c>
      <c r="C11" s="22">
        <v>17</v>
      </c>
    </row>
    <row r="12" spans="1:3" ht="18" customHeight="1">
      <c r="A12" s="29" t="s">
        <v>25</v>
      </c>
      <c r="B12" s="22">
        <v>4</v>
      </c>
      <c r="C12" s="22">
        <v>4</v>
      </c>
    </row>
    <row r="13" spans="1:3" ht="18" customHeight="1">
      <c r="A13" s="29" t="s">
        <v>26</v>
      </c>
      <c r="B13" s="22">
        <v>4</v>
      </c>
      <c r="C13" s="22">
        <v>4</v>
      </c>
    </row>
    <row r="14" spans="1:3" ht="18" customHeight="1">
      <c r="A14" s="30" t="s">
        <v>27</v>
      </c>
      <c r="B14" s="21">
        <v>5</v>
      </c>
      <c r="C14" s="22">
        <v>4</v>
      </c>
    </row>
    <row r="15" spans="1:3" ht="18" customHeight="1">
      <c r="A15" s="30" t="s">
        <v>28</v>
      </c>
      <c r="B15" s="22">
        <v>8</v>
      </c>
      <c r="C15" s="22">
        <v>7</v>
      </c>
    </row>
    <row r="16" spans="1:3" ht="18" customHeight="1">
      <c r="A16" s="29" t="s">
        <v>29</v>
      </c>
      <c r="B16" s="22">
        <v>21</v>
      </c>
      <c r="C16" s="22">
        <v>19</v>
      </c>
    </row>
    <row r="17" spans="1:3" ht="18" customHeight="1">
      <c r="A17" s="29" t="s">
        <v>30</v>
      </c>
      <c r="B17" s="22">
        <v>8</v>
      </c>
      <c r="C17" s="22">
        <v>8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stat</cp:lastModifiedBy>
  <cp:lastPrinted>2013-10-15T11:23:27Z</cp:lastPrinted>
  <dcterms:created xsi:type="dcterms:W3CDTF">2011-09-22T13:30:48Z</dcterms:created>
  <dcterms:modified xsi:type="dcterms:W3CDTF">2015-08-20T12:13:09Z</dcterms:modified>
  <cp:category/>
  <cp:version/>
  <cp:contentType/>
  <cp:contentStatus/>
</cp:coreProperties>
</file>